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fileSharing readOnlyRecommended="1"/>
  <workbookPr defaultThemeVersion="124226"/>
  <mc:AlternateContent xmlns:mc="http://schemas.openxmlformats.org/markup-compatibility/2006">
    <mc:Choice Requires="x15">
      <x15ac:absPath xmlns:x15ac="http://schemas.microsoft.com/office/spreadsheetml/2010/11/ac" url="https://edpaynz-my.sharepoint.com/personal/catherine_murray_edpay_nz/Documents/Documents/Websites/Educationpayroll.co.nz/Disclosures/"/>
    </mc:Choice>
  </mc:AlternateContent>
  <xr:revisionPtr revIDLastSave="2" documentId="8_{B7842CBE-6285-430C-84C0-A5F52A8BFCC2}" xr6:coauthVersionLast="47" xr6:coauthVersionMax="47" xr10:uidLastSave="{9BD4362C-828E-473E-A0FC-33D4FE4AD8F0}"/>
  <workbookProtection workbookAlgorithmName="SHA-512" workbookHashValue="l2tHgE3Ik8sbsK9GYD6y2O7ladsYTWdyYeI/dDJo+bAF0x4Mn0U64ayvGiEPuabm5RbVnkh3jbzR4qEjjIGAtw==" workbookSaltValue="qFg58EIN9Mlcp9B4AlL5BQ==" workbookSpinCount="100000" lockStructure="1"/>
  <bookViews>
    <workbookView xWindow="28680" yWindow="45" windowWidth="29040" windowHeight="15720" firstSheet="1" activeTab="3"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agencies'!$A$1:$A$49</definedName>
    <definedName name="_xlnm.Print_Area" localSheetId="3">Hospitality!$A$1:$E$32</definedName>
    <definedName name="_xlnm.Print_Area" localSheetId="1">'Summary and sign-off'!$A$1:$F$23</definedName>
    <definedName name="_xlnm.Print_Area" localSheetId="2">Travel!$A$1:$E$61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3" l="1"/>
  <c r="D25" i="4"/>
  <c r="C25" i="2"/>
  <c r="C36" i="1"/>
  <c r="C50"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0" i="1" s="1"/>
  <c r="F56" i="13"/>
  <c r="D36" i="1" s="1"/>
  <c r="F55" i="13"/>
  <c r="D22" i="1" s="1"/>
  <c r="C13" i="13"/>
  <c r="C12" i="13"/>
  <c r="C11" i="13"/>
  <c r="C16" i="13" l="1"/>
  <c r="C17" i="13"/>
  <c r="B5" i="4" l="1"/>
  <c r="B4" i="4"/>
  <c r="B5" i="3"/>
  <c r="B4" i="3"/>
  <c r="B5" i="2"/>
  <c r="B4" i="2"/>
  <c r="B5" i="1"/>
  <c r="B4" i="1"/>
  <c r="C15" i="13" l="1"/>
  <c r="F12" i="13" l="1"/>
  <c r="C25" i="4"/>
  <c r="F11" i="13" s="1"/>
  <c r="F13" i="13" l="1"/>
  <c r="B50" i="1"/>
  <c r="B17" i="13" s="1"/>
  <c r="B36" i="1"/>
  <c r="B16" i="13" s="1"/>
  <c r="B22" i="1"/>
  <c r="B15" i="13" s="1"/>
  <c r="B25" i="3" l="1"/>
  <c r="B13" i="13" s="1"/>
  <c r="B25" i="2"/>
  <c r="B12" i="13" s="1"/>
  <c r="B11" i="13" l="1"/>
  <c r="B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<sst xmlns="http://schemas.openxmlformats.org/spreadsheetml/2006/main" count="290" uniqueCount="199">
  <si>
    <t>Secretary and Chief Executive Expense Disclosures: A Guide for Agency Staff</t>
  </si>
  <si>
    <t>Please refer to the link below for guidance in helping you to complete the workbook</t>
  </si>
  <si>
    <t>https://www.publicservice.govt.nz/assets/DirectoryFile/Chief-executive-gifts-benefits-and-expenses-disclosures-A-guide-for-agency-staff.pdf</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</si>
  <si>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</si>
  <si>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</si>
  <si>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</si>
  <si>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</si>
  <si>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</si>
  <si>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</si>
  <si>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</si>
  <si>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</si>
  <si>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</si>
  <si>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</si>
  <si>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</si>
  <si>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</si>
  <si>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</si>
  <si>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</si>
  <si>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</si>
  <si>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</si>
  <si>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</si>
  <si>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</si>
  <si>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</si>
  <si>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</si>
  <si>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</si>
  <si>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</si>
  <si>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</si>
  <si>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</si>
  <si>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</si>
  <si>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</si>
  <si>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</si>
  <si>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</si>
  <si>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</si>
  <si>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</si>
  <si>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</si>
  <si>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</si>
  <si>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Please complete this Excel workbook for your Chief Executive's gifts, benefits and expenses.</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</si>
  <si>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</si>
  <si>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</si>
  <si>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</si>
  <si>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</si>
  <si>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</si>
  <si>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</si>
  <si>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</si>
  <si>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</si>
  <si>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</si>
  <si>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</si>
  <si>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</si>
  <si>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</si>
  <si>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</si>
  <si>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Secretary or Chief Executive Expenses, Gifts and Benefits Disclosure - summary &amp; sign-off*</t>
  </si>
  <si>
    <t>Organisation Name*</t>
  </si>
  <si>
    <t>Education Payroll Limited</t>
  </si>
  <si>
    <t>Secretary or Chief Executive**</t>
  </si>
  <si>
    <t>Lara Ariell</t>
  </si>
  <si>
    <t>Disclosure period start***</t>
  </si>
  <si>
    <t>Disclosure period end***</t>
  </si>
  <si>
    <t>Agency totals check</t>
  </si>
  <si>
    <t>Secretary or Chief Executive approval****</t>
  </si>
  <si>
    <t>This disclosure has not yet been approved by the Departmental Secretary or Chief Executive</t>
  </si>
  <si>
    <t>Other sign-off****</t>
  </si>
  <si>
    <t>Hautu Finance and Performance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</si>
  <si>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</si>
  <si>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</si>
  <si>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</si>
  <si>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</si>
  <si>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</si>
  <si>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</si>
  <si>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</si>
  <si>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</si>
  <si>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</si>
  <si>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</si>
  <si>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</si>
  <si>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</si>
  <si>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</si>
  <si>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</si>
  <si>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</si>
  <si>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</si>
  <si>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</si>
  <si>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</si>
  <si>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</si>
  <si>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</si>
  <si>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</si>
  <si>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</si>
  <si>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</si>
  <si>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</si>
  <si>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</si>
  <si>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</si>
  <si>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</si>
  <si>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</si>
  <si>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</si>
  <si>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</si>
  <si>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</si>
  <si>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</si>
  <si>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</si>
  <si>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</si>
  <si>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</si>
  <si>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</si>
  <si>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</si>
  <si>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</si>
  <si>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</si>
  <si>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</si>
  <si>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</si>
  <si>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</si>
  <si>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</si>
  <si>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</si>
  <si>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</si>
  <si>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</si>
  <si>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</si>
  <si>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</si>
  <si>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</si>
  <si>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</si>
  <si>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</si>
  <si>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</si>
  <si>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</si>
  <si>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</si>
  <si>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</si>
  <si>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</si>
  <si>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</si>
  <si>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</si>
  <si>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</si>
  <si>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</si>
  <si>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</si>
  <si>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</si>
  <si>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</si>
  <si>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</si>
  <si>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27 May 2025 - 29 May 2025</t>
  </si>
  <si>
    <t>Attending Dayforce Summit Conference in Melbourne for three days</t>
  </si>
  <si>
    <t>Parking - One Car</t>
  </si>
  <si>
    <t>Wellington</t>
  </si>
  <si>
    <t>Airfares - One person</t>
  </si>
  <si>
    <t>Melbourne</t>
  </si>
  <si>
    <t>28 May 2025 - 29 May 2025</t>
  </si>
  <si>
    <t>Taxis - one person</t>
  </si>
  <si>
    <t>Accommodation - one person</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</si>
  <si>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</si>
  <si>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</si>
  <si>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</si>
  <si>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Visiting Nelson for one day for School's Business Manager's Regional Meeting</t>
  </si>
  <si>
    <t>Nelson</t>
  </si>
  <si>
    <t>Taxis - One Ride</t>
  </si>
  <si>
    <t>10 -11 July 2025</t>
  </si>
  <si>
    <t>Visiting Christchurch for one day for  EventSmart: School Business Managers' Association (SBM) Conference 2024 held in Chch July 24</t>
  </si>
  <si>
    <t>Christchurch</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</si>
  <si>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</si>
  <si>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</si>
  <si>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</si>
  <si>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</si>
  <si>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Nil - No Local travel excluding airtravel</t>
  </si>
  <si>
    <t>N/A</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</si>
  <si>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</si>
  <si>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</si>
  <si>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</si>
  <si>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</si>
  <si>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</si>
  <si>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</si>
  <si>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</si>
  <si>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</si>
  <si>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</si>
  <si>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</si>
  <si>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</si>
  <si>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</si>
  <si>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</si>
  <si>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Nil - There has been no hospitality offered to third parties.</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</si>
  <si>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</si>
  <si>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</si>
  <si>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</si>
  <si>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</si>
  <si>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</si>
  <si>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</si>
  <si>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</si>
  <si>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</si>
  <si>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</si>
  <si>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</si>
  <si>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CAANZ -Membership fee settlement</t>
  </si>
  <si>
    <t>Membership fees</t>
  </si>
  <si>
    <t>1 July 2024 - 30 June 2025</t>
  </si>
  <si>
    <t>Phone allowance part of employement agreement</t>
  </si>
  <si>
    <t>Phone allowance</t>
  </si>
  <si>
    <t>CE Coaching sessions</t>
  </si>
  <si>
    <t>Development costs</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</si>
  <si>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</si>
  <si>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</si>
  <si>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</si>
  <si>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</si>
  <si>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</si>
  <si>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</si>
  <si>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</si>
  <si>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</si>
  <si>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</si>
  <si>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</si>
  <si>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</si>
  <si>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N/A - There has been no gift or benefit received over $50</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</si>
  <si>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</si>
  <si>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</si>
  <si>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</si>
  <si>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</si>
  <si>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</si>
  <si>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</si>
  <si>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Meals - one person -  two breakfasts and one lunch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</si>
</sst>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9"/>
      <color theme="1"/>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7">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27" fillId="0" borderId="0" xfId="0" applyFont="1" applyAlignment="1">
      <alignment horizontal="left"/>
    </xf>
    <xf numFmtId="0" fontId="0" fillId="0" borderId="0" xfId="0" applyAlignment="1">
      <alignment horizontal="left"/>
    </xf>
    <xf numFmtId="0" fontId="10" fillId="0" borderId="0" xfId="1" applyFill="1" applyAlignment="1">
      <alignment wrapText="1"/>
    </xf>
    <xf numFmtId="0" fontId="15" fillId="0" borderId="0" xfId="0" applyFont="1" applyAlignment="1">
      <alignment horizontal="left"/>
    </xf>
    <xf numFmtId="0" fontId="39" fillId="10" borderId="4" xfId="0" applyFont="1" applyFill="1" applyBorder="1" applyAlignment="1" applyProtection="1">
      <alignment vertical="center" wrapText="1"/>
      <protection locked="0"/>
    </xf>
    <xf numFmtId="0" fontId="39"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horizontal="left" vertical="center"/>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ta.govt.nz/toolkit/how-do-i-add-or-update-our-chief-executive-expenses/" TargetMode="External"/><Relationship Id="rId2" Type="http://schemas.openxmlformats.org/officeDocument/2006/relationships/hyperlink" Target="mailto:info@data.govt.nz" TargetMode="External"/><Relationship Id="rId1" Type="http://schemas.openxmlformats.org/officeDocument/2006/relationships/hyperlink" Target="https://www.data.govt.nz/toolkit/how-do-i-add-or-update-our-chief-executive-expenses/" TargetMode="External"/><Relationship Id="rId5" Type="http://schemas.openxmlformats.org/officeDocument/2006/relationships/printerSettings" Target="../printerSettings/printerSettings1.bin"/><Relationship Id="rId4" Type="http://schemas.openxmlformats.org/officeDocument/2006/relationships/hyperlink" Target="https://www.publicservice.govt.nz/assets/DirectoryFile/Chief-executive-gifts-benefits-and-expenses-disclosures-A-guide-for-agency-staf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4"/>
  <sheetViews>
    <sheetView topLeftCell="A29" zoomScaleNormal="100" workbookViewId="0">
      <selection activeCell="A48" sqref="A48"/>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s="130" customFormat="1" ht="23.25" customHeight="1" x14ac:dyDescent="0.2">
      <c r="A2" s="132" t="s">
        <v>1</v>
      </c>
      <c r="B2" s="129"/>
    </row>
    <row r="3" spans="1:2" ht="33" customHeight="1" x14ac:dyDescent="0.2">
      <c r="A3" s="131" t="s">
        <v>2</v>
      </c>
    </row>
    <row r="4" spans="1:2" ht="23.25" customHeight="1" x14ac:dyDescent="0.2">
      <c r="A4" s="127" t="s">
        <v>3</v>
      </c>
    </row>
    <row r="5" spans="1:2" ht="23.25" customHeight="1" x14ac:dyDescent="0.2">
      <c r="A5" s="42" t="s">
        <v>4</v>
      </c>
    </row>
    <row r="6" spans="1:2" ht="17.25" customHeight="1" x14ac:dyDescent="0.2">
      <c r="A6" s="43" t="s">
        <v>5</v>
      </c>
    </row>
    <row r="7" spans="1:2" ht="17.25" customHeight="1" x14ac:dyDescent="0.2">
      <c r="A7" s="43" t="s">
        <v>6</v>
      </c>
    </row>
    <row r="8" spans="1:2" ht="23.25" customHeight="1" x14ac:dyDescent="0.2">
      <c r="A8" s="42" t="s">
        <v>7</v>
      </c>
      <c r="B8" s="68" t="s">
        <v>8</v>
      </c>
    </row>
    <row r="9" spans="1:2" ht="17.25" customHeight="1" x14ac:dyDescent="0.2">
      <c r="A9" s="44" t="s">
        <v>9</v>
      </c>
    </row>
    <row r="10" spans="1:2" ht="17.25" customHeight="1" x14ac:dyDescent="0.2">
      <c r="A10" s="43" t="s">
        <v>10</v>
      </c>
    </row>
    <row r="11" spans="1:2" ht="17.25" customHeight="1" x14ac:dyDescent="0.2">
      <c r="A11" s="43" t="s">
        <v>11</v>
      </c>
    </row>
    <row r="12" spans="1:2" ht="17.25" customHeight="1" x14ac:dyDescent="0.2">
      <c r="A12" s="45" t="s">
        <v>12</v>
      </c>
    </row>
    <row r="13" spans="1:2" ht="17.25" customHeight="1" x14ac:dyDescent="0.2">
      <c r="A13" s="43" t="s">
        <v>13</v>
      </c>
    </row>
    <row r="14" spans="1:2" ht="23.25" customHeight="1" x14ac:dyDescent="0.2">
      <c r="A14" s="42" t="s">
        <v>14</v>
      </c>
    </row>
    <row r="15" spans="1:2" ht="17.25" customHeight="1" x14ac:dyDescent="0.2">
      <c r="A15" s="45" t="s">
        <v>15</v>
      </c>
    </row>
    <row r="16" spans="1:2" ht="17.25" customHeight="1" x14ac:dyDescent="0.2">
      <c r="A16" s="45" t="s">
        <v>16</v>
      </c>
    </row>
    <row r="17" spans="1:1" ht="17.25" customHeight="1" x14ac:dyDescent="0.2">
      <c r="A17" s="64" t="s">
        <v>17</v>
      </c>
    </row>
    <row r="18" spans="1:1" ht="23.25" customHeight="1" x14ac:dyDescent="0.2">
      <c r="A18" s="42" t="s">
        <v>18</v>
      </c>
    </row>
    <row r="19" spans="1:1" ht="17.25" customHeight="1" x14ac:dyDescent="0.2">
      <c r="A19" s="46" t="s">
        <v>19</v>
      </c>
    </row>
    <row r="20" spans="1:1" ht="23.25" customHeight="1" x14ac:dyDescent="0.2">
      <c r="A20" s="42" t="s">
        <v>20</v>
      </c>
    </row>
    <row r="21" spans="1:1" ht="17.25" customHeight="1" x14ac:dyDescent="0.2">
      <c r="A21" s="47" t="s">
        <v>21</v>
      </c>
    </row>
    <row r="22" spans="1:1" ht="32.25" customHeight="1" x14ac:dyDescent="0.2">
      <c r="A22" s="45" t="s">
        <v>22</v>
      </c>
    </row>
    <row r="23" spans="1:1" ht="17.25" customHeight="1" x14ac:dyDescent="0.2">
      <c r="A23" s="47" t="s">
        <v>23</v>
      </c>
    </row>
    <row r="24" spans="1:1" ht="32.25" customHeight="1" x14ac:dyDescent="0.2">
      <c r="A24" s="45" t="s">
        <v>24</v>
      </c>
    </row>
    <row r="25" spans="1:1" ht="17.25" customHeight="1" x14ac:dyDescent="0.2">
      <c r="A25" s="47" t="s">
        <v>25</v>
      </c>
    </row>
    <row r="26" spans="1:1" ht="17.25" customHeight="1" x14ac:dyDescent="0.2">
      <c r="A26" s="45" t="s">
        <v>26</v>
      </c>
    </row>
    <row r="27" spans="1:1" ht="17.25" customHeight="1" x14ac:dyDescent="0.2">
      <c r="A27" s="47" t="s">
        <v>27</v>
      </c>
    </row>
    <row r="28" spans="1:1" ht="32.25" customHeight="1" x14ac:dyDescent="0.2">
      <c r="A28" s="45" t="s">
        <v>28</v>
      </c>
    </row>
    <row r="29" spans="1:1" ht="32.25" customHeight="1" x14ac:dyDescent="0.2">
      <c r="A29" s="44" t="s">
        <v>29</v>
      </c>
    </row>
    <row r="30" spans="1:1" ht="17.25" customHeight="1" x14ac:dyDescent="0.2">
      <c r="A30" s="47" t="s">
        <v>30</v>
      </c>
    </row>
    <row r="31" spans="1:1" ht="32.25" customHeight="1" x14ac:dyDescent="0.2">
      <c r="A31" s="45" t="s">
        <v>31</v>
      </c>
    </row>
    <row r="32" spans="1:1" ht="32.25" customHeight="1" x14ac:dyDescent="0.2">
      <c r="A32" s="45" t="s">
        <v>32</v>
      </c>
    </row>
    <row r="33" spans="1:1" ht="32.25" customHeight="1" x14ac:dyDescent="0.2">
      <c r="A33" s="45" t="s">
        <v>33</v>
      </c>
    </row>
    <row r="34" spans="1:1" ht="22.5" customHeight="1" x14ac:dyDescent="0.2">
      <c r="A34" s="42" t="s">
        <v>34</v>
      </c>
    </row>
    <row r="35" spans="1:1" ht="17.25" customHeight="1" x14ac:dyDescent="0.2">
      <c r="A35" s="48" t="s">
        <v>35</v>
      </c>
    </row>
    <row r="36" spans="1:1" ht="17.25" customHeight="1" x14ac:dyDescent="0.2">
      <c r="A36" s="48" t="s">
        <v>36</v>
      </c>
    </row>
    <row r="37" spans="1:1" ht="17.25" customHeight="1" x14ac:dyDescent="0.2">
      <c r="A37" s="46" t="s">
        <v>37</v>
      </c>
    </row>
    <row r="38" spans="1:1" ht="32.25" customHeight="1" x14ac:dyDescent="0.2">
      <c r="A38" s="46" t="s">
        <v>38</v>
      </c>
    </row>
    <row r="39" spans="1:1" ht="32.25" customHeight="1" x14ac:dyDescent="0.2">
      <c r="A39" s="46" t="s">
        <v>39</v>
      </c>
    </row>
    <row r="40" spans="1:1" ht="17.25" customHeight="1" x14ac:dyDescent="0.2">
      <c r="A40" s="49" t="s">
        <v>40</v>
      </c>
    </row>
    <row r="41" spans="1:1" ht="32.25" customHeight="1" x14ac:dyDescent="0.2">
      <c r="A41" s="45" t="s">
        <v>41</v>
      </c>
    </row>
    <row r="42" spans="1:1" ht="32.25" customHeight="1" x14ac:dyDescent="0.2">
      <c r="A42" s="45" t="s">
        <v>42</v>
      </c>
    </row>
    <row r="43" spans="1:1" ht="32.25" customHeight="1" x14ac:dyDescent="0.2">
      <c r="A43" s="46" t="s">
        <v>43</v>
      </c>
    </row>
    <row r="44" spans="1:1" ht="17.25" customHeight="1" x14ac:dyDescent="0.2">
      <c r="A44" s="46" t="s">
        <v>44</v>
      </c>
    </row>
    <row r="45" spans="1:1" x14ac:dyDescent="0.2">
      <c r="A45" s="46" t="s">
        <v>45</v>
      </c>
    </row>
    <row r="46" spans="1:1" ht="22.5" customHeight="1" x14ac:dyDescent="0.2">
      <c r="A46" s="42" t="s">
        <v>46</v>
      </c>
    </row>
    <row r="47" spans="1:1" ht="17.25" customHeight="1" x14ac:dyDescent="0.2">
      <c r="A47" s="50" t="s">
        <v>47</v>
      </c>
    </row>
    <row r="48" spans="1:1" ht="17.25" customHeight="1" x14ac:dyDescent="0.2">
      <c r="A48" s="64" t="s">
        <v>48</v>
      </c>
    </row>
    <row r="49" spans="1:1" ht="17.25" customHeight="1" x14ac:dyDescent="0.2">
      <c r="A49" s="128"/>
    </row>
    <row r="50" spans="1:1" x14ac:dyDescent="0.2"/>
    <row r="52" spans="1:1" hidden="1" x14ac:dyDescent="0.2">
      <c r="A52" s="51"/>
    </row>
    <row r="53" spans="1:1" x14ac:dyDescent="0.2"/>
    <row r="54" spans="1:1" x14ac:dyDescent="0.2"/>
    <row r="55" spans="1:1" x14ac:dyDescent="0.2"/>
    <row r="56" spans="1:1" x14ac:dyDescent="0.2"/>
    <row r="57" spans="1:1" x14ac:dyDescent="0.2"/>
    <row r="58" spans="1:1" x14ac:dyDescent="0.2"/>
    <row r="59" spans="1:1" x14ac:dyDescent="0.2"/>
    <row r="60" spans="1:1" x14ac:dyDescent="0.2"/>
    <row r="61" spans="1:1" x14ac:dyDescent="0.2"/>
    <row r="62" spans="1:1" x14ac:dyDescent="0.2"/>
    <row r="63" spans="1:1" x14ac:dyDescent="0.2"/>
    <row r="64" spans="1:1" x14ac:dyDescent="0.2"/>
  </sheetData>
  <hyperlinks>
    <hyperlink ref="A17" r:id="rId1" xr:uid="{00000000-0004-0000-0000-000000000000}"/>
    <hyperlink ref="A47" r:id="rId2" display="mailto:info@data.govt.nz" xr:uid="{00000000-0004-0000-0000-000003000000}"/>
    <hyperlink ref="A48" r:id="rId3" display="They are posted on agency websites and linked to www.data.govt.nz. See: https://www.data.govt.nz/toolkit/how-do-i-add-or-update-our-chief-executive-expenses/" xr:uid="{00000000-0004-0000-0000-000007000000}"/>
    <hyperlink ref="A3" r:id="rId4" xr:uid="{B23B42EF-7CFC-4001-A1DA-9AAF1123E7DE}"/>
  </hyperlinks>
  <pageMargins left="0.70866141732283472" right="0.70866141732283472" top="0.74803149606299213" bottom="0.74803149606299213" header="0.31496062992125984" footer="0.31496062992125984"/>
  <pageSetup paperSize="8" orientation="landscape" r:id="rId5"/>
  <headerFooter>
    <oddFooter>&amp;LCE Expense Disclosure Workbook 2018&amp;RWorksheet - Guidance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G8" sqref="G8"/>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9" t="s">
        <v>49</v>
      </c>
      <c r="B1" s="139"/>
      <c r="C1" s="139"/>
      <c r="D1" s="139"/>
      <c r="E1" s="139"/>
      <c r="F1" s="139"/>
      <c r="G1" s="17"/>
      <c r="H1" s="17"/>
      <c r="I1" s="17"/>
      <c r="J1" s="17"/>
      <c r="K1" s="17"/>
    </row>
    <row r="2" spans="1:11" ht="21" customHeight="1" x14ac:dyDescent="0.2">
      <c r="A2" s="3" t="s">
        <v>50</v>
      </c>
      <c r="B2" s="140" t="s">
        <v>51</v>
      </c>
      <c r="C2" s="140"/>
      <c r="D2" s="140"/>
      <c r="E2" s="140"/>
      <c r="F2" s="140"/>
      <c r="G2" s="17"/>
      <c r="H2" s="17"/>
      <c r="I2" s="17"/>
      <c r="J2" s="17"/>
      <c r="K2" s="17"/>
    </row>
    <row r="3" spans="1:11" ht="15.75" x14ac:dyDescent="0.2">
      <c r="A3" s="3" t="s">
        <v>52</v>
      </c>
      <c r="B3" s="140" t="s">
        <v>53</v>
      </c>
      <c r="C3" s="140"/>
      <c r="D3" s="140"/>
      <c r="E3" s="140"/>
      <c r="F3" s="140"/>
      <c r="G3" s="17"/>
      <c r="H3" s="17"/>
      <c r="I3" s="17"/>
      <c r="J3" s="17"/>
      <c r="K3" s="17"/>
    </row>
    <row r="4" spans="1:11" ht="21" customHeight="1" x14ac:dyDescent="0.2">
      <c r="A4" s="3" t="s">
        <v>54</v>
      </c>
      <c r="B4" s="141">
        <v>45474</v>
      </c>
      <c r="C4" s="141"/>
      <c r="D4" s="141"/>
      <c r="E4" s="141"/>
      <c r="F4" s="141"/>
      <c r="G4" s="17"/>
      <c r="H4" s="17"/>
      <c r="I4" s="17"/>
      <c r="J4" s="17"/>
      <c r="K4" s="17"/>
    </row>
    <row r="5" spans="1:11" ht="21" customHeight="1" x14ac:dyDescent="0.2">
      <c r="A5" s="3" t="s">
        <v>55</v>
      </c>
      <c r="B5" s="141">
        <v>45838</v>
      </c>
      <c r="C5" s="141"/>
      <c r="D5" s="141"/>
      <c r="E5" s="141"/>
      <c r="F5" s="141"/>
      <c r="G5" s="17"/>
      <c r="H5" s="17"/>
      <c r="I5" s="17"/>
      <c r="J5" s="17"/>
      <c r="K5" s="17"/>
    </row>
    <row r="6" spans="1:11" ht="21" customHeight="1" x14ac:dyDescent="0.2">
      <c r="A6" s="3" t="s">
        <v>56</v>
      </c>
      <c r="B6" s="138" t="str">
        <f>IF(AND(Travel!B7&lt;&gt;A30,Hospitality!B7&lt;&gt;A30,'All other expenses'!B7&lt;&gt;A30,'Gifts and benefits'!B7&lt;&gt;A30),A31,IF(AND(Travel!B7=A30,Hospitality!B7=A30,'All other expenses'!B7=A30,'Gifts and benefits'!B7=A30),A33,A32))</f>
        <v>Data and totals checked on all sheets</v>
      </c>
      <c r="C6" s="138"/>
      <c r="D6" s="138"/>
      <c r="E6" s="138"/>
      <c r="F6" s="138"/>
      <c r="G6" s="23"/>
      <c r="H6" s="17"/>
      <c r="I6" s="17"/>
      <c r="J6" s="17"/>
      <c r="K6" s="17"/>
    </row>
    <row r="7" spans="1:11" ht="31.5" x14ac:dyDescent="0.2">
      <c r="A7" s="3" t="s">
        <v>57</v>
      </c>
      <c r="B7" s="137" t="s">
        <v>90</v>
      </c>
      <c r="C7" s="137"/>
      <c r="D7" s="137"/>
      <c r="E7" s="137"/>
      <c r="F7" s="137"/>
      <c r="G7" s="23"/>
      <c r="H7" s="17"/>
      <c r="I7" s="17"/>
      <c r="J7" s="17"/>
      <c r="K7" s="17"/>
    </row>
    <row r="8" spans="1:11" ht="25.5" customHeight="1" x14ac:dyDescent="0.2">
      <c r="A8" s="3" t="s">
        <v>59</v>
      </c>
      <c r="B8" s="137" t="s">
        <v>60</v>
      </c>
      <c r="C8" s="137"/>
      <c r="D8" s="137"/>
      <c r="E8" s="137"/>
      <c r="F8" s="137"/>
      <c r="G8" s="23"/>
      <c r="H8" s="17"/>
      <c r="I8" s="17"/>
      <c r="J8" s="17"/>
      <c r="K8" s="17"/>
    </row>
    <row r="9" spans="1:11" ht="66.75" customHeight="1" x14ac:dyDescent="0.2">
      <c r="A9" s="136" t="s">
        <v>61</v>
      </c>
      <c r="B9" s="136"/>
      <c r="C9" s="136"/>
      <c r="D9" s="136"/>
      <c r="E9" s="136"/>
      <c r="F9" s="136"/>
      <c r="G9" s="23"/>
      <c r="H9" s="17"/>
      <c r="I9" s="17"/>
      <c r="J9" s="17"/>
      <c r="K9" s="17"/>
    </row>
    <row r="10" spans="1:11" s="92" customFormat="1" ht="36" customHeight="1" x14ac:dyDescent="0.2">
      <c r="A10" s="86" t="s">
        <v>62</v>
      </c>
      <c r="B10" s="87" t="s">
        <v>63</v>
      </c>
      <c r="C10" s="87" t="s">
        <v>64</v>
      </c>
      <c r="D10" s="88"/>
      <c r="E10" s="89" t="s">
        <v>30</v>
      </c>
      <c r="F10" s="90" t="s">
        <v>65</v>
      </c>
      <c r="G10" s="91"/>
      <c r="H10" s="91"/>
      <c r="I10" s="91"/>
      <c r="J10" s="91"/>
      <c r="K10" s="91"/>
    </row>
    <row r="11" spans="1:11" ht="27.75" customHeight="1" x14ac:dyDescent="0.2">
      <c r="A11" s="8" t="s">
        <v>66</v>
      </c>
      <c r="B11" s="58">
        <f>B15+B16+B17</f>
        <v>2174.79</v>
      </c>
      <c r="C11" s="65" t="str">
        <f>IF(Travel!B6="",A34,Travel!B6)</f>
        <v>Figures exclude GST</v>
      </c>
      <c r="D11" s="6"/>
      <c r="E11" s="8" t="s">
        <v>67</v>
      </c>
      <c r="F11" s="33">
        <f>'Gifts and benefits'!C25</f>
        <v>0</v>
      </c>
      <c r="G11" s="29"/>
      <c r="H11" s="29"/>
      <c r="I11" s="29"/>
      <c r="J11" s="29"/>
      <c r="K11" s="29"/>
    </row>
    <row r="12" spans="1:11" ht="27.75" customHeight="1" x14ac:dyDescent="0.2">
      <c r="A12" s="8" t="s">
        <v>25</v>
      </c>
      <c r="B12" s="58">
        <f>Hospitality!B25</f>
        <v>0</v>
      </c>
      <c r="C12" s="65" t="str">
        <f>IF(Hospitality!B6="",A34,Hospitality!B6)</f>
        <v>Figures exclude GST</v>
      </c>
      <c r="D12" s="6"/>
      <c r="E12" s="8" t="s">
        <v>68</v>
      </c>
      <c r="F12" s="33">
        <f>'Gifts and benefits'!C26</f>
        <v>0</v>
      </c>
      <c r="G12" s="29"/>
      <c r="H12" s="29"/>
      <c r="I12" s="29"/>
      <c r="J12" s="29"/>
      <c r="K12" s="29"/>
    </row>
    <row r="13" spans="1:11" ht="27.75" customHeight="1" x14ac:dyDescent="0.2">
      <c r="A13" s="8" t="s">
        <v>69</v>
      </c>
      <c r="B13" s="58">
        <f>'All other expenses'!B25</f>
        <v>6151.82</v>
      </c>
      <c r="C13" s="65" t="str">
        <f>IF('All other expenses'!B6="",A34,'All other expenses'!B6)</f>
        <v>Figures exclude GST</v>
      </c>
      <c r="D13" s="6"/>
      <c r="E13" s="8" t="s">
        <v>70</v>
      </c>
      <c r="F13" s="33">
        <f>'Gifts and benefits'!C27</f>
        <v>0</v>
      </c>
      <c r="G13" s="17"/>
      <c r="H13" s="17"/>
      <c r="I13" s="17"/>
      <c r="J13" s="17"/>
      <c r="K13" s="17"/>
    </row>
    <row r="14" spans="1:11" ht="12.75" customHeight="1" x14ac:dyDescent="0.2">
      <c r="A14" s="7"/>
      <c r="B14" s="59"/>
      <c r="C14" s="66"/>
      <c r="D14" s="34"/>
      <c r="E14" s="6"/>
      <c r="F14" s="35"/>
      <c r="G14" s="17"/>
      <c r="H14" s="17"/>
      <c r="I14" s="17"/>
      <c r="J14" s="17"/>
      <c r="K14" s="17"/>
    </row>
    <row r="15" spans="1:11" ht="27.75" customHeight="1" x14ac:dyDescent="0.2">
      <c r="A15" s="9" t="s">
        <v>71</v>
      </c>
      <c r="B15" s="60">
        <f>Travel!B22</f>
        <v>1601.3999999999999</v>
      </c>
      <c r="C15" s="67" t="str">
        <f>C11</f>
        <v>Figures exclude GST</v>
      </c>
      <c r="D15" s="6"/>
      <c r="E15" s="6"/>
      <c r="F15" s="35"/>
      <c r="G15" s="17"/>
      <c r="H15" s="17"/>
      <c r="I15" s="17"/>
      <c r="J15" s="17"/>
      <c r="K15" s="17"/>
    </row>
    <row r="16" spans="1:11" ht="27.75" customHeight="1" x14ac:dyDescent="0.2">
      <c r="A16" s="9" t="s">
        <v>72</v>
      </c>
      <c r="B16" s="60">
        <f>Travel!B36</f>
        <v>573.39</v>
      </c>
      <c r="C16" s="67" t="str">
        <f>C11</f>
        <v>Figures exclude GST</v>
      </c>
      <c r="D16" s="36"/>
      <c r="E16" s="6"/>
      <c r="F16" s="37"/>
      <c r="G16" s="17"/>
      <c r="H16" s="17"/>
      <c r="I16" s="17"/>
      <c r="J16" s="17"/>
      <c r="K16" s="17"/>
    </row>
    <row r="17" spans="1:11" ht="27.75" customHeight="1" x14ac:dyDescent="0.2">
      <c r="A17" s="9" t="s">
        <v>73</v>
      </c>
      <c r="B17" s="60">
        <f>Travel!B50</f>
        <v>0</v>
      </c>
      <c r="C17" s="67"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2"/>
      <c r="C36" s="62"/>
      <c r="D36" s="62"/>
      <c r="E36" s="62"/>
      <c r="F36" s="62"/>
      <c r="G36" s="17"/>
      <c r="H36" s="17"/>
      <c r="I36" s="17"/>
      <c r="J36" s="17"/>
      <c r="K36" s="17"/>
    </row>
    <row r="37" spans="1:11" hidden="1" x14ac:dyDescent="0.2">
      <c r="A37" s="10" t="s">
        <v>90</v>
      </c>
      <c r="B37" s="62"/>
      <c r="C37" s="62"/>
      <c r="D37" s="62"/>
      <c r="E37" s="62"/>
      <c r="F37" s="62"/>
      <c r="G37" s="17"/>
      <c r="H37" s="17"/>
      <c r="I37" s="17"/>
      <c r="J37" s="17"/>
      <c r="K37" s="17"/>
    </row>
    <row r="38" spans="1:11" hidden="1" x14ac:dyDescent="0.2">
      <c r="A38" s="10" t="s">
        <v>91</v>
      </c>
      <c r="B38" s="62"/>
      <c r="C38" s="62"/>
      <c r="D38" s="62"/>
      <c r="E38" s="62"/>
      <c r="F38" s="62"/>
      <c r="G38" s="17"/>
      <c r="H38" s="17"/>
      <c r="I38" s="17"/>
      <c r="J38" s="17"/>
      <c r="K38" s="17"/>
    </row>
    <row r="39" spans="1:11" hidden="1" x14ac:dyDescent="0.2">
      <c r="A39" s="11" t="s">
        <v>92</v>
      </c>
      <c r="B39" s="4"/>
      <c r="C39" s="4"/>
      <c r="D39" s="4"/>
      <c r="E39" s="4"/>
      <c r="F39" s="4"/>
      <c r="G39" s="17"/>
      <c r="H39" s="17"/>
      <c r="I39" s="17"/>
      <c r="J39" s="17"/>
      <c r="K39" s="17"/>
    </row>
    <row r="40" spans="1:11" hidden="1" x14ac:dyDescent="0.2">
      <c r="A40" s="4" t="s">
        <v>93</v>
      </c>
      <c r="B40" s="4"/>
      <c r="C40" s="4"/>
      <c r="D40" s="4"/>
      <c r="E40" s="4"/>
      <c r="F40" s="4"/>
      <c r="G40" s="17"/>
      <c r="H40" s="17"/>
      <c r="I40" s="17"/>
      <c r="J40" s="17"/>
      <c r="K40" s="17"/>
    </row>
    <row r="41" spans="1:11" hidden="1" x14ac:dyDescent="0.2">
      <c r="A41" s="4" t="s">
        <v>94</v>
      </c>
      <c r="B41" s="4"/>
      <c r="C41" s="4"/>
      <c r="D41" s="4"/>
      <c r="E41" s="4"/>
      <c r="F41" s="4"/>
      <c r="G41" s="17"/>
      <c r="H41" s="17"/>
      <c r="I41" s="17"/>
      <c r="J41" s="17"/>
      <c r="K41" s="17"/>
    </row>
    <row r="42" spans="1:11" hidden="1" x14ac:dyDescent="0.2">
      <c r="A42" s="4" t="s">
        <v>95</v>
      </c>
      <c r="B42" s="4"/>
      <c r="C42" s="4"/>
      <c r="D42" s="4"/>
      <c r="E42" s="4"/>
      <c r="F42" s="4"/>
      <c r="G42" s="17"/>
      <c r="H42" s="17"/>
      <c r="I42" s="17"/>
      <c r="J42" s="17"/>
      <c r="K42" s="17"/>
    </row>
    <row r="43" spans="1:11" hidden="1" x14ac:dyDescent="0.2">
      <c r="A43" s="4" t="s">
        <v>96</v>
      </c>
      <c r="B43" s="4"/>
      <c r="C43" s="4"/>
      <c r="D43" s="4"/>
      <c r="E43" s="4"/>
      <c r="F43" s="4"/>
      <c r="G43" s="17"/>
      <c r="H43" s="17"/>
      <c r="I43" s="17"/>
      <c r="J43" s="17"/>
      <c r="K43" s="17"/>
    </row>
    <row r="44" spans="1:11" hidden="1" x14ac:dyDescent="0.2">
      <c r="A44" s="4" t="s">
        <v>97</v>
      </c>
      <c r="B44" s="4"/>
      <c r="C44" s="4"/>
      <c r="D44" s="4"/>
      <c r="E44" s="4"/>
      <c r="F44" s="4"/>
      <c r="G44" s="17"/>
      <c r="H44" s="17"/>
      <c r="I44" s="17"/>
      <c r="J44" s="17"/>
      <c r="K44" s="17"/>
    </row>
    <row r="45" spans="1:11" hidden="1" x14ac:dyDescent="0.2">
      <c r="A45" s="63" t="s">
        <v>98</v>
      </c>
      <c r="B45" s="62"/>
      <c r="C45" s="62"/>
      <c r="D45" s="62"/>
      <c r="E45" s="62"/>
      <c r="F45" s="62"/>
      <c r="G45" s="17"/>
      <c r="H45" s="17"/>
      <c r="I45" s="17"/>
      <c r="J45" s="17"/>
      <c r="K45" s="17"/>
    </row>
    <row r="46" spans="1:11" hidden="1" x14ac:dyDescent="0.2">
      <c r="A46" s="62" t="s">
        <v>99</v>
      </c>
      <c r="B46" s="62"/>
      <c r="C46" s="62"/>
      <c r="D46" s="62"/>
      <c r="E46" s="62"/>
      <c r="F46" s="62"/>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0" t="s">
        <v>100</v>
      </c>
      <c r="B48" s="62"/>
      <c r="C48" s="62"/>
      <c r="D48" s="62"/>
      <c r="E48" s="62"/>
      <c r="F48" s="62"/>
      <c r="G48" s="17"/>
      <c r="H48" s="17"/>
      <c r="I48" s="17"/>
      <c r="J48" s="17"/>
      <c r="K48" s="17"/>
    </row>
    <row r="49" spans="1:11" ht="25.5" hidden="1" x14ac:dyDescent="0.2">
      <c r="A49" s="80" t="s">
        <v>101</v>
      </c>
      <c r="B49" s="62"/>
      <c r="C49" s="62"/>
      <c r="D49" s="62"/>
      <c r="E49" s="62"/>
      <c r="F49" s="62"/>
      <c r="G49" s="17"/>
      <c r="H49" s="17"/>
      <c r="I49" s="17"/>
      <c r="J49" s="17"/>
      <c r="K49" s="17"/>
    </row>
    <row r="50" spans="1:11" ht="25.5" hidden="1" x14ac:dyDescent="0.2">
      <c r="A50" s="81" t="s">
        <v>102</v>
      </c>
      <c r="B50" s="4"/>
      <c r="C50" s="4"/>
      <c r="D50" s="4"/>
      <c r="E50" s="4"/>
      <c r="F50" s="4"/>
      <c r="G50" s="17"/>
      <c r="H50" s="17"/>
      <c r="I50" s="17"/>
      <c r="J50" s="17"/>
      <c r="K50" s="17"/>
    </row>
    <row r="51" spans="1:11" ht="25.5" hidden="1" x14ac:dyDescent="0.2">
      <c r="A51" s="81" t="s">
        <v>103</v>
      </c>
      <c r="B51" s="4"/>
      <c r="C51" s="4"/>
      <c r="D51" s="4"/>
      <c r="E51" s="4"/>
      <c r="F51" s="4"/>
      <c r="G51" s="17"/>
      <c r="H51" s="17"/>
      <c r="I51" s="17"/>
      <c r="J51" s="17"/>
      <c r="K51" s="17"/>
    </row>
    <row r="52" spans="1:11" ht="38.25" hidden="1" x14ac:dyDescent="0.2">
      <c r="A52" s="81" t="s">
        <v>104</v>
      </c>
      <c r="B52" s="73"/>
      <c r="C52" s="73"/>
      <c r="D52" s="73"/>
      <c r="E52" s="11"/>
      <c r="F52" s="11"/>
      <c r="G52" s="17"/>
      <c r="H52" s="17"/>
      <c r="I52" s="17"/>
      <c r="J52" s="17"/>
      <c r="K52" s="17"/>
    </row>
    <row r="53" spans="1:11" hidden="1" x14ac:dyDescent="0.2">
      <c r="A53" s="78" t="s">
        <v>105</v>
      </c>
      <c r="B53" s="72"/>
      <c r="C53" s="72"/>
      <c r="D53" s="72"/>
      <c r="E53" s="10"/>
      <c r="F53" s="10" t="b">
        <v>1</v>
      </c>
      <c r="G53" s="17"/>
      <c r="H53" s="17"/>
      <c r="I53" s="17"/>
      <c r="J53" s="17"/>
      <c r="K53" s="17"/>
    </row>
    <row r="54" spans="1:11" hidden="1" x14ac:dyDescent="0.2">
      <c r="A54" s="79" t="s">
        <v>106</v>
      </c>
      <c r="B54" s="78"/>
      <c r="C54" s="78"/>
      <c r="D54" s="78"/>
      <c r="E54" s="10"/>
      <c r="F54" s="10" t="b">
        <v>0</v>
      </c>
      <c r="G54" s="17"/>
      <c r="H54" s="17"/>
      <c r="I54" s="17"/>
      <c r="J54" s="17"/>
      <c r="K54" s="17"/>
    </row>
    <row r="55" spans="1:11" hidden="1" x14ac:dyDescent="0.2">
      <c r="A55" s="82"/>
      <c r="B55" s="74">
        <f>COUNT(Travel!B12:B21)</f>
        <v>5</v>
      </c>
      <c r="C55" s="74"/>
      <c r="D55" s="74">
        <f>COUNTIF(Travel!D12:D21,"*")</f>
        <v>5</v>
      </c>
      <c r="E55" s="75"/>
      <c r="F55" s="75" t="b">
        <f>MIN(B55,D55)=MAX(B55,D55)</f>
        <v>1</v>
      </c>
      <c r="G55" s="17"/>
      <c r="H55" s="17"/>
      <c r="I55" s="17"/>
      <c r="J55" s="17"/>
      <c r="K55" s="17"/>
    </row>
    <row r="56" spans="1:11" hidden="1" x14ac:dyDescent="0.2">
      <c r="A56" s="82" t="s">
        <v>107</v>
      </c>
      <c r="B56" s="74">
        <f>COUNT(Travel!B26:B35)</f>
        <v>6</v>
      </c>
      <c r="C56" s="74"/>
      <c r="D56" s="74">
        <f>COUNTIF(Travel!D26:D35,"*")</f>
        <v>6</v>
      </c>
      <c r="E56" s="75"/>
      <c r="F56" s="75" t="b">
        <f>MIN(B56,D56)=MAX(B56,D56)</f>
        <v>1</v>
      </c>
    </row>
    <row r="57" spans="1:11" hidden="1" x14ac:dyDescent="0.2">
      <c r="A57" s="83"/>
      <c r="B57" s="74">
        <f>COUNT(Travel!B40:B49)</f>
        <v>1</v>
      </c>
      <c r="C57" s="74"/>
      <c r="D57" s="74">
        <f>COUNTIF(Travel!D40:D49,"*")</f>
        <v>1</v>
      </c>
      <c r="E57" s="75"/>
      <c r="F57" s="75" t="b">
        <f>MIN(B57,D57)=MAX(B57,D57)</f>
        <v>1</v>
      </c>
    </row>
    <row r="58" spans="1:11" hidden="1" x14ac:dyDescent="0.2">
      <c r="A58" s="84" t="s">
        <v>108</v>
      </c>
      <c r="B58" s="76">
        <f>COUNT(Hospitality!B11:B24)</f>
        <v>1</v>
      </c>
      <c r="C58" s="76"/>
      <c r="D58" s="76">
        <f>COUNTIF(Hospitality!D11:D24,"*")</f>
        <v>1</v>
      </c>
      <c r="E58" s="77"/>
      <c r="F58" s="77" t="b">
        <f>MIN(B58,D58)=MAX(B58,D58)</f>
        <v>1</v>
      </c>
    </row>
    <row r="59" spans="1:11" hidden="1" x14ac:dyDescent="0.2">
      <c r="A59" s="85" t="s">
        <v>109</v>
      </c>
      <c r="B59" s="75">
        <f>COUNT('All other expenses'!B11:B24)</f>
        <v>3</v>
      </c>
      <c r="C59" s="75"/>
      <c r="D59" s="75">
        <f>COUNTIF('All other expenses'!D11:D24,"*")</f>
        <v>3</v>
      </c>
      <c r="E59" s="75"/>
      <c r="F59" s="75" t="b">
        <f>MIN(B59,D59)=MAX(B59,D59)</f>
        <v>1</v>
      </c>
    </row>
    <row r="60" spans="1:11" hidden="1" x14ac:dyDescent="0.2">
      <c r="A60" s="84" t="s">
        <v>110</v>
      </c>
      <c r="B60" s="76">
        <f>COUNTIF('Gifts and benefits'!B11:B24,"*")</f>
        <v>1</v>
      </c>
      <c r="C60" s="76">
        <f>COUNTIF('Gifts and benefits'!C11:C24,"*")</f>
        <v>0</v>
      </c>
      <c r="D60" s="76"/>
      <c r="E60" s="76">
        <f>COUNTA('Gifts and benefits'!E11:E24)</f>
        <v>0</v>
      </c>
      <c r="F60" s="77" t="b">
        <f>MIN(B60,C60,E60)=MAX(B60,C60,E60)</f>
        <v>0</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5"/>
  <sheetViews>
    <sheetView topLeftCell="B30" zoomScaleNormal="100" workbookViewId="0">
      <selection activeCell="A24" sqref="A24:E24"/>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4" t="s">
        <v>111</v>
      </c>
      <c r="B1" s="144"/>
      <c r="C1" s="144"/>
      <c r="D1" s="144"/>
      <c r="E1" s="144"/>
      <c r="F1" s="17"/>
    </row>
    <row r="2" spans="1:6" ht="21" customHeight="1" x14ac:dyDescent="0.2">
      <c r="A2" s="3" t="s">
        <v>112</v>
      </c>
      <c r="B2" s="142" t="str">
        <f>'Summary and sign-off'!B2:F2</f>
        <v>Education Payroll Limited</v>
      </c>
      <c r="C2" s="142"/>
      <c r="D2" s="142"/>
      <c r="E2" s="142"/>
      <c r="F2" s="17"/>
    </row>
    <row r="3" spans="1:6" ht="31.5" x14ac:dyDescent="0.2">
      <c r="A3" s="3" t="s">
        <v>113</v>
      </c>
      <c r="B3" s="142" t="str">
        <f>'Summary and sign-off'!B3:F3</f>
        <v>Lara Ariell</v>
      </c>
      <c r="C3" s="142"/>
      <c r="D3" s="142"/>
      <c r="E3" s="142"/>
      <c r="F3" s="17"/>
    </row>
    <row r="4" spans="1:6" ht="21" customHeight="1" x14ac:dyDescent="0.2">
      <c r="A4" s="3" t="s">
        <v>114</v>
      </c>
      <c r="B4" s="142">
        <f>'Summary and sign-off'!B4:F4</f>
        <v>45474</v>
      </c>
      <c r="C4" s="142"/>
      <c r="D4" s="142"/>
      <c r="E4" s="142"/>
      <c r="F4" s="17"/>
    </row>
    <row r="5" spans="1:6" ht="21" customHeight="1" x14ac:dyDescent="0.2">
      <c r="A5" s="3" t="s">
        <v>115</v>
      </c>
      <c r="B5" s="142">
        <f>'Summary and sign-off'!B5:F5</f>
        <v>45838</v>
      </c>
      <c r="C5" s="142"/>
      <c r="D5" s="142"/>
      <c r="E5" s="142"/>
      <c r="F5" s="17"/>
    </row>
    <row r="6" spans="1:6" ht="21" customHeight="1" x14ac:dyDescent="0.2">
      <c r="A6" s="3" t="s">
        <v>116</v>
      </c>
      <c r="B6" s="137" t="s">
        <v>82</v>
      </c>
      <c r="C6" s="137"/>
      <c r="D6" s="137"/>
      <c r="E6" s="137"/>
      <c r="F6" s="17"/>
    </row>
    <row r="7" spans="1:6" ht="21" customHeight="1" x14ac:dyDescent="0.2">
      <c r="A7" s="3" t="s">
        <v>56</v>
      </c>
      <c r="B7" s="137" t="s">
        <v>84</v>
      </c>
      <c r="C7" s="137"/>
      <c r="D7" s="137"/>
      <c r="E7" s="137"/>
      <c r="F7" s="17"/>
    </row>
    <row r="8" spans="1:6" ht="36" customHeight="1" x14ac:dyDescent="0.2">
      <c r="A8" s="146" t="s">
        <v>117</v>
      </c>
      <c r="B8" s="147"/>
      <c r="C8" s="147"/>
      <c r="D8" s="147"/>
      <c r="E8" s="147"/>
      <c r="F8" s="19"/>
    </row>
    <row r="9" spans="1:6" ht="36" customHeight="1" x14ac:dyDescent="0.2">
      <c r="A9" s="148" t="s">
        <v>118</v>
      </c>
      <c r="B9" s="149"/>
      <c r="C9" s="149"/>
      <c r="D9" s="149"/>
      <c r="E9" s="149"/>
      <c r="F9" s="19"/>
    </row>
    <row r="10" spans="1:6" ht="24.75" customHeight="1" x14ac:dyDescent="0.2">
      <c r="A10" s="145" t="s">
        <v>119</v>
      </c>
      <c r="B10" s="150"/>
      <c r="C10" s="145"/>
      <c r="D10" s="145"/>
      <c r="E10" s="145"/>
      <c r="F10" s="29"/>
    </row>
    <row r="11" spans="1:6" ht="28.5" customHeight="1" x14ac:dyDescent="0.2">
      <c r="A11" s="24" t="s">
        <v>120</v>
      </c>
      <c r="B11" s="24" t="s">
        <v>121</v>
      </c>
      <c r="C11" s="24" t="s">
        <v>122</v>
      </c>
      <c r="D11" s="24" t="s">
        <v>123</v>
      </c>
      <c r="E11" s="24" t="s">
        <v>124</v>
      </c>
      <c r="F11" s="30"/>
    </row>
    <row r="12" spans="1:6" s="2" customFormat="1" x14ac:dyDescent="0.2">
      <c r="A12" s="115"/>
      <c r="B12" s="116"/>
      <c r="C12" s="117"/>
      <c r="D12" s="117"/>
      <c r="E12" s="118"/>
      <c r="F12" s="1"/>
    </row>
    <row r="13" spans="1:6" s="2" customFormat="1" x14ac:dyDescent="0.2">
      <c r="A13" s="115" t="s">
        <v>125</v>
      </c>
      <c r="B13" s="116">
        <v>92.61</v>
      </c>
      <c r="C13" s="117" t="s">
        <v>126</v>
      </c>
      <c r="D13" s="117" t="s">
        <v>127</v>
      </c>
      <c r="E13" s="118" t="s">
        <v>128</v>
      </c>
      <c r="F13" s="1"/>
    </row>
    <row r="14" spans="1:6" s="2" customFormat="1" x14ac:dyDescent="0.2">
      <c r="A14" s="115" t="s">
        <v>125</v>
      </c>
      <c r="B14" s="116">
        <v>808.63</v>
      </c>
      <c r="C14" s="117" t="s">
        <v>126</v>
      </c>
      <c r="D14" s="117" t="s">
        <v>129</v>
      </c>
      <c r="E14" s="118" t="s">
        <v>130</v>
      </c>
      <c r="F14" s="1"/>
    </row>
    <row r="15" spans="1:6" s="2" customFormat="1" x14ac:dyDescent="0.2">
      <c r="A15" s="115" t="s">
        <v>131</v>
      </c>
      <c r="B15" s="116">
        <v>75.605000000000004</v>
      </c>
      <c r="C15" s="117" t="s">
        <v>126</v>
      </c>
      <c r="D15" s="117" t="s">
        <v>132</v>
      </c>
      <c r="E15" s="118" t="s">
        <v>130</v>
      </c>
      <c r="F15" s="1"/>
    </row>
    <row r="16" spans="1:6" s="2" customFormat="1" x14ac:dyDescent="0.2">
      <c r="A16" s="115" t="s">
        <v>125</v>
      </c>
      <c r="B16" s="116">
        <v>532.4</v>
      </c>
      <c r="C16" s="117" t="s">
        <v>126</v>
      </c>
      <c r="D16" s="117" t="s">
        <v>133</v>
      </c>
      <c r="E16" s="118" t="s">
        <v>130</v>
      </c>
      <c r="F16" s="1"/>
    </row>
    <row r="17" spans="1:6" s="2" customFormat="1" x14ac:dyDescent="0.2">
      <c r="A17" s="115" t="s">
        <v>125</v>
      </c>
      <c r="B17" s="116">
        <v>92.155000000000001</v>
      </c>
      <c r="C17" s="117" t="s">
        <v>126</v>
      </c>
      <c r="D17" s="117" t="s">
        <v>198</v>
      </c>
      <c r="E17" s="118" t="s">
        <v>130</v>
      </c>
      <c r="F17" s="1"/>
    </row>
    <row r="18" spans="1:6" s="2" customFormat="1" ht="12.75" customHeight="1" x14ac:dyDescent="0.2">
      <c r="A18" s="115"/>
      <c r="B18" s="116"/>
      <c r="C18" s="117"/>
      <c r="D18" s="117"/>
      <c r="E18" s="118"/>
      <c r="F18" s="1"/>
    </row>
    <row r="19" spans="1:6" s="2" customFormat="1" x14ac:dyDescent="0.2">
      <c r="A19" s="119"/>
      <c r="B19" s="116"/>
      <c r="C19" s="117"/>
      <c r="D19" s="117"/>
      <c r="E19" s="118"/>
      <c r="F19" s="1"/>
    </row>
    <row r="20" spans="1:6" s="2" customFormat="1" x14ac:dyDescent="0.2">
      <c r="A20" s="119"/>
      <c r="B20" s="116"/>
      <c r="C20" s="117"/>
      <c r="D20" s="117"/>
      <c r="E20" s="118"/>
      <c r="F20" s="1"/>
    </row>
    <row r="21" spans="1:6" s="2" customFormat="1" hidden="1" x14ac:dyDescent="0.2">
      <c r="A21" s="102"/>
      <c r="B21" s="103"/>
      <c r="C21" s="104"/>
      <c r="D21" s="104"/>
      <c r="E21" s="105"/>
      <c r="F21" s="1"/>
    </row>
    <row r="22" spans="1:6" ht="19.5" customHeight="1" x14ac:dyDescent="0.2">
      <c r="A22" s="70" t="s">
        <v>134</v>
      </c>
      <c r="B22" s="71">
        <f>SUM(B12:B21)</f>
        <v>1601.3999999999999</v>
      </c>
      <c r="C22" s="126" t="str">
        <f>IF(SUBTOTAL(3,B12:B21)=SUBTOTAL(103,B12:B21),'Summary and sign-off'!$A$48,'Summary and sign-off'!$A$49)</f>
        <v>Check - there are no hidden rows with data</v>
      </c>
      <c r="D22" s="143" t="str">
        <f>IF('Summary and sign-off'!F55='Summary and sign-off'!F54,'Summary and sign-off'!A51,'Summary and sign-off'!A50)</f>
        <v>Check - each entry provides sufficient information</v>
      </c>
      <c r="E22" s="143"/>
      <c r="F22" s="17"/>
    </row>
    <row r="23" spans="1:6" ht="10.5" customHeight="1" x14ac:dyDescent="0.2">
      <c r="A23" s="17"/>
      <c r="B23" s="19"/>
      <c r="C23" s="17"/>
      <c r="D23" s="17"/>
      <c r="E23" s="17"/>
      <c r="F23" s="17"/>
    </row>
    <row r="24" spans="1:6" ht="24.75" customHeight="1" x14ac:dyDescent="0.2">
      <c r="A24" s="145" t="s">
        <v>135</v>
      </c>
      <c r="B24" s="145"/>
      <c r="C24" s="145"/>
      <c r="D24" s="145"/>
      <c r="E24" s="145"/>
      <c r="F24" s="29"/>
    </row>
    <row r="25" spans="1:6" ht="32.450000000000003" customHeight="1" x14ac:dyDescent="0.2">
      <c r="A25" s="24" t="s">
        <v>120</v>
      </c>
      <c r="B25" s="24" t="s">
        <v>63</v>
      </c>
      <c r="C25" s="24" t="s">
        <v>136</v>
      </c>
      <c r="D25" s="24" t="s">
        <v>123</v>
      </c>
      <c r="E25" s="24" t="s">
        <v>124</v>
      </c>
      <c r="F25" s="30"/>
    </row>
    <row r="26" spans="1:6" s="2" customFormat="1" x14ac:dyDescent="0.2">
      <c r="A26" s="115"/>
      <c r="B26" s="116"/>
      <c r="C26" s="117"/>
      <c r="D26" s="117"/>
      <c r="E26" s="118"/>
      <c r="F26" s="1"/>
    </row>
    <row r="27" spans="1:6" s="2" customFormat="1" x14ac:dyDescent="0.2">
      <c r="A27" s="135">
        <v>45474</v>
      </c>
      <c r="B27" s="116">
        <v>34.78</v>
      </c>
      <c r="C27" s="117" t="s">
        <v>137</v>
      </c>
      <c r="D27" s="117" t="s">
        <v>127</v>
      </c>
      <c r="E27" s="118" t="s">
        <v>138</v>
      </c>
      <c r="F27" s="1"/>
    </row>
    <row r="28" spans="1:6" s="2" customFormat="1" x14ac:dyDescent="0.2">
      <c r="A28" s="135">
        <v>45474</v>
      </c>
      <c r="B28" s="116">
        <v>27.65</v>
      </c>
      <c r="C28" s="117" t="s">
        <v>137</v>
      </c>
      <c r="D28" s="117" t="s">
        <v>139</v>
      </c>
      <c r="E28" s="118" t="s">
        <v>138</v>
      </c>
      <c r="F28" s="1"/>
    </row>
    <row r="29" spans="1:6" s="2" customFormat="1" ht="25.5" x14ac:dyDescent="0.2">
      <c r="A29" s="115" t="s">
        <v>140</v>
      </c>
      <c r="B29" s="116">
        <v>164.35</v>
      </c>
      <c r="C29" s="117" t="s">
        <v>141</v>
      </c>
      <c r="D29" s="117" t="s">
        <v>133</v>
      </c>
      <c r="E29" s="118" t="s">
        <v>142</v>
      </c>
      <c r="F29" s="1"/>
    </row>
    <row r="30" spans="1:6" s="2" customFormat="1" ht="25.5" x14ac:dyDescent="0.2">
      <c r="A30" s="115" t="s">
        <v>140</v>
      </c>
      <c r="B30" s="116">
        <v>229.22</v>
      </c>
      <c r="C30" s="117" t="s">
        <v>141</v>
      </c>
      <c r="D30" s="117" t="s">
        <v>129</v>
      </c>
      <c r="E30" s="118" t="s">
        <v>142</v>
      </c>
      <c r="F30" s="1"/>
    </row>
    <row r="31" spans="1:6" s="2" customFormat="1" ht="25.5" x14ac:dyDescent="0.2">
      <c r="A31" s="115" t="s">
        <v>140</v>
      </c>
      <c r="B31" s="116">
        <v>73.91</v>
      </c>
      <c r="C31" s="117" t="s">
        <v>141</v>
      </c>
      <c r="D31" s="117" t="s">
        <v>127</v>
      </c>
      <c r="E31" s="118" t="s">
        <v>128</v>
      </c>
      <c r="F31" s="1"/>
    </row>
    <row r="32" spans="1:6" s="2" customFormat="1" ht="25.5" x14ac:dyDescent="0.2">
      <c r="A32" s="115" t="s">
        <v>140</v>
      </c>
      <c r="B32" s="116">
        <v>43.48</v>
      </c>
      <c r="C32" s="117" t="s">
        <v>141</v>
      </c>
      <c r="D32" s="117" t="s">
        <v>139</v>
      </c>
      <c r="E32" s="118" t="s">
        <v>142</v>
      </c>
      <c r="F32" s="1"/>
    </row>
    <row r="33" spans="1:6" s="2" customFormat="1" x14ac:dyDescent="0.2">
      <c r="A33" s="115"/>
      <c r="B33" s="116"/>
      <c r="C33" s="117"/>
      <c r="D33" s="117"/>
      <c r="E33" s="118"/>
      <c r="F33" s="1"/>
    </row>
    <row r="34" spans="1:6" s="2" customFormat="1" x14ac:dyDescent="0.2">
      <c r="A34" s="115"/>
      <c r="B34" s="116"/>
      <c r="C34" s="117"/>
      <c r="D34" s="117"/>
      <c r="E34" s="118"/>
      <c r="F34" s="1"/>
    </row>
    <row r="35" spans="1:6" s="2" customFormat="1" hidden="1" x14ac:dyDescent="0.2">
      <c r="A35" s="106"/>
      <c r="B35" s="107"/>
      <c r="C35" s="108"/>
      <c r="D35" s="108"/>
      <c r="E35" s="109"/>
      <c r="F35" s="1"/>
    </row>
    <row r="36" spans="1:6" ht="19.5" customHeight="1" x14ac:dyDescent="0.2">
      <c r="A36" s="70" t="s">
        <v>143</v>
      </c>
      <c r="B36" s="71">
        <f>SUM(B26:B35)</f>
        <v>573.39</v>
      </c>
      <c r="C36" s="126" t="str">
        <f>IF(SUBTOTAL(3,B26:B35)=SUBTOTAL(103,B26:B35),'Summary and sign-off'!$A$48,'Summary and sign-off'!$A$49)</f>
        <v>Check - there are no hidden rows with data</v>
      </c>
      <c r="D36" s="143" t="str">
        <f>IF('Summary and sign-off'!F56='Summary and sign-off'!F54,'Summary and sign-off'!A51,'Summary and sign-off'!A50)</f>
        <v>Check - each entry provides sufficient information</v>
      </c>
      <c r="E36" s="143"/>
      <c r="F36" s="17"/>
    </row>
    <row r="37" spans="1:6" ht="10.5" customHeight="1" x14ac:dyDescent="0.2">
      <c r="A37" s="17"/>
      <c r="B37" s="19"/>
      <c r="C37" s="17"/>
      <c r="D37" s="17"/>
      <c r="E37" s="17"/>
      <c r="F37" s="17"/>
    </row>
    <row r="38" spans="1:6" ht="24.75" customHeight="1" x14ac:dyDescent="0.2">
      <c r="A38" s="145" t="s">
        <v>144</v>
      </c>
      <c r="B38" s="145"/>
      <c r="C38" s="145"/>
      <c r="D38" s="145"/>
      <c r="E38" s="145"/>
      <c r="F38" s="17"/>
    </row>
    <row r="39" spans="1:6" ht="27" customHeight="1" x14ac:dyDescent="0.2">
      <c r="A39" s="24" t="s">
        <v>120</v>
      </c>
      <c r="B39" s="24" t="s">
        <v>63</v>
      </c>
      <c r="C39" s="24" t="s">
        <v>145</v>
      </c>
      <c r="D39" s="24" t="s">
        <v>146</v>
      </c>
      <c r="E39" s="24" t="s">
        <v>124</v>
      </c>
      <c r="F39" s="28"/>
    </row>
    <row r="40" spans="1:6" s="2" customFormat="1" x14ac:dyDescent="0.2">
      <c r="A40" s="115"/>
      <c r="B40" s="116"/>
      <c r="C40" s="117"/>
      <c r="D40" s="117"/>
      <c r="E40" s="118"/>
      <c r="F40" s="1"/>
    </row>
    <row r="41" spans="1:6" s="2" customFormat="1" x14ac:dyDescent="0.2">
      <c r="A41" s="115"/>
      <c r="B41" s="116">
        <v>0</v>
      </c>
      <c r="C41" s="117" t="s">
        <v>147</v>
      </c>
      <c r="D41" s="117" t="s">
        <v>148</v>
      </c>
      <c r="E41" s="118" t="s">
        <v>148</v>
      </c>
      <c r="F41" s="1"/>
    </row>
    <row r="42" spans="1:6" s="2" customFormat="1" x14ac:dyDescent="0.2">
      <c r="A42" s="115"/>
      <c r="B42" s="116"/>
      <c r="C42" s="117"/>
      <c r="D42" s="117"/>
      <c r="E42" s="118"/>
      <c r="F42" s="1"/>
    </row>
    <row r="43" spans="1:6" s="2" customFormat="1" x14ac:dyDescent="0.2">
      <c r="A43" s="115"/>
      <c r="B43" s="116"/>
      <c r="C43" s="117"/>
      <c r="D43" s="117"/>
      <c r="E43" s="118"/>
      <c r="F43" s="1"/>
    </row>
    <row r="44" spans="1:6" s="2" customFormat="1" x14ac:dyDescent="0.2">
      <c r="A44" s="115"/>
      <c r="B44" s="116"/>
      <c r="C44" s="117"/>
      <c r="D44" s="117"/>
      <c r="E44" s="118"/>
      <c r="F44" s="1"/>
    </row>
    <row r="45" spans="1:6" s="2" customFormat="1" x14ac:dyDescent="0.2">
      <c r="A45" s="115"/>
      <c r="B45" s="116"/>
      <c r="C45" s="117"/>
      <c r="D45" s="117"/>
      <c r="E45" s="118"/>
      <c r="F45" s="1"/>
    </row>
    <row r="46" spans="1:6" s="2" customFormat="1" x14ac:dyDescent="0.2">
      <c r="A46" s="115"/>
      <c r="B46" s="116"/>
      <c r="C46" s="117"/>
      <c r="D46" s="117"/>
      <c r="E46" s="118"/>
      <c r="F46" s="1"/>
    </row>
    <row r="47" spans="1:6" s="2" customFormat="1" x14ac:dyDescent="0.2">
      <c r="A47" s="115"/>
      <c r="B47" s="116"/>
      <c r="C47" s="117"/>
      <c r="D47" s="117"/>
      <c r="E47" s="118"/>
      <c r="F47" s="1"/>
    </row>
    <row r="48" spans="1:6" s="2" customFormat="1" x14ac:dyDescent="0.2">
      <c r="A48" s="115"/>
      <c r="B48" s="116"/>
      <c r="C48" s="117"/>
      <c r="D48" s="117"/>
      <c r="E48" s="118"/>
      <c r="F48" s="1"/>
    </row>
    <row r="49" spans="1:6" s="2" customFormat="1" hidden="1" x14ac:dyDescent="0.2">
      <c r="A49" s="93"/>
      <c r="B49" s="94"/>
      <c r="C49" s="95"/>
      <c r="D49" s="95"/>
      <c r="E49" s="96"/>
      <c r="F49" s="1"/>
    </row>
    <row r="50" spans="1:6" ht="19.5" customHeight="1" x14ac:dyDescent="0.2">
      <c r="A50" s="70" t="s">
        <v>149</v>
      </c>
      <c r="B50" s="71">
        <f>SUM(B40:B49)</f>
        <v>0</v>
      </c>
      <c r="C50" s="126" t="str">
        <f>IF(SUBTOTAL(3,B40:B49)=SUBTOTAL(103,B40:B49),'Summary and sign-off'!$A$48,'Summary and sign-off'!$A$49)</f>
        <v>Check - there are no hidden rows with data</v>
      </c>
      <c r="D50" s="143" t="str">
        <f>IF('Summary and sign-off'!F57='Summary and sign-off'!F54,'Summary and sign-off'!A51,'Summary and sign-off'!A50)</f>
        <v>Check - each entry provides sufficient information</v>
      </c>
      <c r="E50" s="143"/>
      <c r="F50" s="17"/>
    </row>
    <row r="51" spans="1:6" ht="10.5" customHeight="1" x14ac:dyDescent="0.2">
      <c r="A51" s="17"/>
      <c r="B51" s="56"/>
      <c r="C51" s="19"/>
      <c r="D51" s="17"/>
      <c r="E51" s="17"/>
      <c r="F51" s="17"/>
    </row>
    <row r="52" spans="1:6" ht="34.5" customHeight="1" x14ac:dyDescent="0.2">
      <c r="A52" s="31" t="s">
        <v>150</v>
      </c>
      <c r="B52" s="57">
        <f>B22+B36+B50</f>
        <v>2174.79</v>
      </c>
      <c r="C52" s="32"/>
      <c r="D52" s="32"/>
      <c r="E52" s="32"/>
      <c r="F52" s="17"/>
    </row>
    <row r="53" spans="1:6" x14ac:dyDescent="0.2">
      <c r="A53" s="17"/>
      <c r="B53" s="19"/>
      <c r="C53" s="17"/>
      <c r="D53" s="17"/>
      <c r="E53" s="17"/>
      <c r="F53" s="17"/>
    </row>
    <row r="54" spans="1:6" x14ac:dyDescent="0.2">
      <c r="A54" s="18" t="s">
        <v>74</v>
      </c>
      <c r="B54" s="19"/>
      <c r="C54" s="17"/>
      <c r="D54" s="17"/>
      <c r="E54" s="17"/>
      <c r="F54" s="17"/>
    </row>
    <row r="55" spans="1:6" ht="12.6" customHeight="1" x14ac:dyDescent="0.2">
      <c r="A55" s="20" t="s">
        <v>151</v>
      </c>
      <c r="F55" s="17"/>
    </row>
    <row r="56" spans="1:6" ht="12.95" customHeight="1" x14ac:dyDescent="0.2">
      <c r="A56" s="20" t="s">
        <v>152</v>
      </c>
      <c r="B56" s="17"/>
      <c r="D56" s="17"/>
      <c r="F56" s="17"/>
    </row>
    <row r="57" spans="1:6" x14ac:dyDescent="0.2">
      <c r="A57" s="20" t="s">
        <v>153</v>
      </c>
      <c r="F57" s="17"/>
    </row>
    <row r="58" spans="1:6" x14ac:dyDescent="0.2">
      <c r="A58" s="20" t="s">
        <v>80</v>
      </c>
      <c r="B58" s="19"/>
      <c r="C58" s="17"/>
      <c r="D58" s="17"/>
      <c r="E58" s="17"/>
      <c r="F58" s="17"/>
    </row>
    <row r="59" spans="1:6" ht="12.95" customHeight="1" x14ac:dyDescent="0.2">
      <c r="A59" s="20" t="s">
        <v>154</v>
      </c>
      <c r="B59" s="17"/>
      <c r="D59" s="17"/>
      <c r="F59" s="17"/>
    </row>
    <row r="60" spans="1:6" x14ac:dyDescent="0.2">
      <c r="A60" s="20" t="s">
        <v>155</v>
      </c>
      <c r="F60" s="17"/>
    </row>
    <row r="61" spans="1:6" x14ac:dyDescent="0.2">
      <c r="A61" s="20" t="s">
        <v>156</v>
      </c>
      <c r="B61" s="20"/>
      <c r="C61" s="20"/>
      <c r="D61" s="20"/>
      <c r="F61" s="17"/>
    </row>
    <row r="62" spans="1:6" x14ac:dyDescent="0.2">
      <c r="A62" s="26"/>
      <c r="B62" s="17"/>
      <c r="C62" s="17"/>
      <c r="D62" s="17"/>
      <c r="E62" s="17"/>
      <c r="F62" s="17"/>
    </row>
    <row r="63" spans="1:6" hidden="1" x14ac:dyDescent="0.2">
      <c r="A63" s="26"/>
      <c r="B63" s="17"/>
      <c r="C63" s="17"/>
      <c r="D63" s="17"/>
      <c r="E63" s="17"/>
      <c r="F63" s="17"/>
    </row>
    <row r="68" spans="1:6" ht="12.75" hidden="1" customHeight="1" x14ac:dyDescent="0.2"/>
    <row r="71" spans="1:6" hidden="1" x14ac:dyDescent="0.2">
      <c r="A71" s="26"/>
      <c r="B71" s="17"/>
      <c r="C71" s="17"/>
      <c r="D71" s="17"/>
      <c r="E71" s="17"/>
      <c r="F71" s="17"/>
    </row>
    <row r="72" spans="1:6" hidden="1" x14ac:dyDescent="0.2">
      <c r="A72" s="26"/>
      <c r="B72" s="17"/>
      <c r="C72" s="17"/>
      <c r="D72" s="17"/>
      <c r="E72" s="17"/>
      <c r="F72" s="17"/>
    </row>
    <row r="73" spans="1:6" hidden="1" x14ac:dyDescent="0.2">
      <c r="A73" s="26"/>
      <c r="B73" s="17"/>
      <c r="C73" s="17"/>
      <c r="D73" s="17"/>
      <c r="E73" s="17"/>
      <c r="F73" s="17"/>
    </row>
    <row r="74" spans="1:6" hidden="1" x14ac:dyDescent="0.2">
      <c r="A74" s="26"/>
      <c r="B74" s="17"/>
      <c r="C74" s="17"/>
      <c r="D74" s="17"/>
      <c r="E74" s="17"/>
      <c r="F74" s="17"/>
    </row>
    <row r="75" spans="1:6" hidden="1" x14ac:dyDescent="0.2">
      <c r="A75" s="26"/>
      <c r="B75" s="17"/>
      <c r="C75" s="17"/>
      <c r="D75" s="17"/>
      <c r="E75" s="17"/>
      <c r="F75" s="17"/>
    </row>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disablePrompts="1"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4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9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 A41 A42 A43 A44 A45 A46 A47 A4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B26:B35 B40:B49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abSelected="1" zoomScaleNormal="100" workbookViewId="0">
      <selection activeCell="E12" sqref="E12"/>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4" t="s">
        <v>111</v>
      </c>
      <c r="B1" s="144"/>
      <c r="C1" s="144"/>
      <c r="D1" s="144"/>
      <c r="E1" s="144"/>
    </row>
    <row r="2" spans="1:6" ht="21" customHeight="1" x14ac:dyDescent="0.2">
      <c r="A2" s="3" t="s">
        <v>112</v>
      </c>
      <c r="B2" s="142" t="str">
        <f>'Summary and sign-off'!B2:F2</f>
        <v>Education Payroll Limited</v>
      </c>
      <c r="C2" s="142"/>
      <c r="D2" s="142"/>
      <c r="E2" s="142"/>
    </row>
    <row r="3" spans="1:6" ht="31.5" x14ac:dyDescent="0.2">
      <c r="A3" s="3" t="s">
        <v>113</v>
      </c>
      <c r="B3" s="142" t="str">
        <f>'Summary and sign-off'!B3:F3</f>
        <v>Lara Ariell</v>
      </c>
      <c r="C3" s="142"/>
      <c r="D3" s="142"/>
      <c r="E3" s="142"/>
    </row>
    <row r="4" spans="1:6" ht="21" customHeight="1" x14ac:dyDescent="0.2">
      <c r="A4" s="3" t="s">
        <v>114</v>
      </c>
      <c r="B4" s="142">
        <f>'Summary and sign-off'!B4:F4</f>
        <v>45474</v>
      </c>
      <c r="C4" s="142"/>
      <c r="D4" s="142"/>
      <c r="E4" s="142"/>
    </row>
    <row r="5" spans="1:6" ht="21" customHeight="1" x14ac:dyDescent="0.2">
      <c r="A5" s="3" t="s">
        <v>115</v>
      </c>
      <c r="B5" s="142">
        <f>'Summary and sign-off'!B5:F5</f>
        <v>45838</v>
      </c>
      <c r="C5" s="142"/>
      <c r="D5" s="142"/>
      <c r="E5" s="142"/>
    </row>
    <row r="6" spans="1:6" ht="21" customHeight="1" x14ac:dyDescent="0.2">
      <c r="A6" s="3" t="s">
        <v>116</v>
      </c>
      <c r="B6" s="137" t="s">
        <v>82</v>
      </c>
      <c r="C6" s="137"/>
      <c r="D6" s="137"/>
      <c r="E6" s="137"/>
    </row>
    <row r="7" spans="1:6" ht="21" customHeight="1" x14ac:dyDescent="0.2">
      <c r="A7" s="3" t="s">
        <v>56</v>
      </c>
      <c r="B7" s="137" t="s">
        <v>84</v>
      </c>
      <c r="C7" s="137"/>
      <c r="D7" s="137"/>
      <c r="E7" s="137"/>
    </row>
    <row r="8" spans="1:6" ht="35.25" customHeight="1" x14ac:dyDescent="0.25">
      <c r="A8" s="153" t="s">
        <v>157</v>
      </c>
      <c r="B8" s="153"/>
      <c r="C8" s="154"/>
      <c r="D8" s="154"/>
      <c r="E8" s="154"/>
      <c r="F8" s="27"/>
    </row>
    <row r="9" spans="1:6" ht="35.25" customHeight="1" x14ac:dyDescent="0.25">
      <c r="A9" s="151" t="s">
        <v>158</v>
      </c>
      <c r="B9" s="152"/>
      <c r="C9" s="152"/>
      <c r="D9" s="152"/>
      <c r="E9" s="152"/>
      <c r="F9" s="27"/>
    </row>
    <row r="10" spans="1:6" ht="27" customHeight="1" x14ac:dyDescent="0.2">
      <c r="A10" s="24" t="s">
        <v>159</v>
      </c>
      <c r="B10" s="24" t="s">
        <v>63</v>
      </c>
      <c r="C10" s="24" t="s">
        <v>160</v>
      </c>
      <c r="D10" s="24" t="s">
        <v>161</v>
      </c>
      <c r="E10" s="24" t="s">
        <v>124</v>
      </c>
      <c r="F10" s="20"/>
    </row>
    <row r="11" spans="1:6" s="2" customFormat="1" x14ac:dyDescent="0.2">
      <c r="A11" s="119"/>
      <c r="B11" s="116"/>
      <c r="C11" s="120"/>
      <c r="D11" s="120"/>
      <c r="E11" s="121"/>
    </row>
    <row r="12" spans="1:6" s="2" customFormat="1" x14ac:dyDescent="0.2">
      <c r="A12" s="115"/>
      <c r="B12" s="116">
        <v>0</v>
      </c>
      <c r="C12" s="120" t="s">
        <v>162</v>
      </c>
      <c r="D12" s="120" t="s">
        <v>148</v>
      </c>
      <c r="E12" s="121" t="s">
        <v>148</v>
      </c>
    </row>
    <row r="13" spans="1:6" s="2" customFormat="1" x14ac:dyDescent="0.2">
      <c r="A13" s="115"/>
      <c r="B13" s="116"/>
      <c r="C13" s="120"/>
      <c r="D13" s="120"/>
      <c r="E13" s="121"/>
    </row>
    <row r="14" spans="1:6" s="2" customFormat="1" x14ac:dyDescent="0.2">
      <c r="A14" s="115"/>
      <c r="B14" s="116"/>
      <c r="C14" s="120"/>
      <c r="D14" s="120"/>
      <c r="E14" s="121"/>
    </row>
    <row r="15" spans="1:6" s="2" customFormat="1" x14ac:dyDescent="0.2">
      <c r="A15" s="115"/>
      <c r="B15" s="116"/>
      <c r="C15" s="120"/>
      <c r="D15" s="120"/>
      <c r="E15" s="121"/>
    </row>
    <row r="16" spans="1:6" s="2" customFormat="1" x14ac:dyDescent="0.2">
      <c r="A16" s="115"/>
      <c r="B16" s="116"/>
      <c r="C16" s="120"/>
      <c r="D16" s="120"/>
      <c r="E16" s="121"/>
    </row>
    <row r="17" spans="1:6" s="2" customFormat="1" x14ac:dyDescent="0.2">
      <c r="A17" s="115"/>
      <c r="B17" s="116"/>
      <c r="C17" s="120"/>
      <c r="D17" s="120"/>
      <c r="E17" s="121"/>
    </row>
    <row r="18" spans="1:6" s="2" customFormat="1" x14ac:dyDescent="0.2">
      <c r="A18" s="115"/>
      <c r="B18" s="116"/>
      <c r="C18" s="120"/>
      <c r="D18" s="120"/>
      <c r="E18" s="121"/>
    </row>
    <row r="19" spans="1:6" s="2" customFormat="1" x14ac:dyDescent="0.2">
      <c r="A19" s="115"/>
      <c r="B19" s="116"/>
      <c r="C19" s="120"/>
      <c r="D19" s="120"/>
      <c r="E19" s="121"/>
    </row>
    <row r="20" spans="1:6" s="2" customFormat="1" x14ac:dyDescent="0.2">
      <c r="A20" s="115"/>
      <c r="B20" s="116"/>
      <c r="C20" s="120"/>
      <c r="D20" s="120"/>
      <c r="E20" s="121"/>
    </row>
    <row r="21" spans="1:6" s="2" customFormat="1" x14ac:dyDescent="0.2">
      <c r="A21" s="115"/>
      <c r="B21" s="116"/>
      <c r="C21" s="120"/>
      <c r="D21" s="120"/>
      <c r="E21" s="121"/>
    </row>
    <row r="22" spans="1:6" s="2" customFormat="1" x14ac:dyDescent="0.2">
      <c r="A22" s="119"/>
      <c r="B22" s="116"/>
      <c r="C22" s="120"/>
      <c r="D22" s="120"/>
      <c r="E22" s="121"/>
    </row>
    <row r="23" spans="1:6" s="2" customFormat="1" x14ac:dyDescent="0.2">
      <c r="A23" s="119"/>
      <c r="B23" s="116"/>
      <c r="C23" s="120"/>
      <c r="D23" s="120"/>
      <c r="E23" s="121"/>
    </row>
    <row r="24" spans="1:6" s="2" customFormat="1" ht="11.25" hidden="1" customHeight="1" x14ac:dyDescent="0.2">
      <c r="A24" s="97"/>
      <c r="B24" s="94"/>
      <c r="C24" s="98"/>
      <c r="D24" s="98"/>
      <c r="E24" s="99"/>
    </row>
    <row r="25" spans="1:6" ht="34.5" customHeight="1" x14ac:dyDescent="0.2">
      <c r="A25" s="52" t="s">
        <v>163</v>
      </c>
      <c r="B25" s="61">
        <f>SUM(B11:B24)</f>
        <v>0</v>
      </c>
      <c r="C25" s="69" t="str">
        <f>IF(SUBTOTAL(3,B11:B24)=SUBTOTAL(103,B11:B24),'Summary and sign-off'!$A$48,'Summary and sign-off'!$A$49)</f>
        <v>Check - there are no hidden rows with data</v>
      </c>
      <c r="D25" s="143" t="str">
        <f>IF('Summary and sign-off'!F58='Summary and sign-off'!F54,'Summary and sign-off'!A51,'Summary and sign-off'!A50)</f>
        <v>Check - each entry provides sufficient information</v>
      </c>
      <c r="E25" s="143"/>
      <c r="F25" s="2"/>
    </row>
    <row r="26" spans="1:6" x14ac:dyDescent="0.2">
      <c r="A26" s="18"/>
      <c r="B26" s="17"/>
      <c r="C26" s="17"/>
      <c r="D26" s="17"/>
      <c r="E26" s="17"/>
    </row>
    <row r="27" spans="1:6" x14ac:dyDescent="0.2">
      <c r="A27" s="18" t="s">
        <v>74</v>
      </c>
      <c r="B27" s="19"/>
      <c r="C27" s="17"/>
      <c r="D27" s="17"/>
      <c r="E27" s="17"/>
    </row>
    <row r="28" spans="1:6" ht="12.75" customHeight="1" x14ac:dyDescent="0.2">
      <c r="A28" s="20" t="s">
        <v>164</v>
      </c>
      <c r="B28" s="20"/>
      <c r="C28" s="20"/>
      <c r="D28" s="20"/>
      <c r="E28" s="20"/>
    </row>
    <row r="29" spans="1:6" x14ac:dyDescent="0.2">
      <c r="A29" s="20" t="s">
        <v>165</v>
      </c>
      <c r="B29" s="20"/>
      <c r="C29" s="28"/>
      <c r="D29" s="28"/>
      <c r="E29" s="28"/>
    </row>
    <row r="30" spans="1:6" x14ac:dyDescent="0.2">
      <c r="A30" s="20" t="s">
        <v>80</v>
      </c>
      <c r="B30" s="19"/>
      <c r="C30" s="17"/>
      <c r="D30" s="17"/>
      <c r="E30" s="17"/>
      <c r="F30" s="17"/>
    </row>
    <row r="31" spans="1:6" x14ac:dyDescent="0.2">
      <c r="A31" s="20" t="s">
        <v>166</v>
      </c>
      <c r="B31" s="20"/>
      <c r="C31" s="28"/>
      <c r="D31" s="28"/>
      <c r="E31" s="28"/>
    </row>
    <row r="32" spans="1:6" ht="12.75" customHeight="1" x14ac:dyDescent="0.2">
      <c r="A32" s="20" t="s">
        <v>167</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A2" zoomScaleNormal="100" workbookViewId="0">
      <selection activeCell="A12" sqref="A12"/>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4" t="s">
        <v>111</v>
      </c>
      <c r="B1" s="144"/>
      <c r="C1" s="144"/>
      <c r="D1" s="144"/>
      <c r="E1" s="144"/>
    </row>
    <row r="2" spans="1:6" ht="21" customHeight="1" x14ac:dyDescent="0.2">
      <c r="A2" s="3" t="s">
        <v>112</v>
      </c>
      <c r="B2" s="142" t="str">
        <f>'Summary and sign-off'!B2:F2</f>
        <v>Education Payroll Limited</v>
      </c>
      <c r="C2" s="142"/>
      <c r="D2" s="142"/>
      <c r="E2" s="142"/>
    </row>
    <row r="3" spans="1:6" ht="31.5" x14ac:dyDescent="0.2">
      <c r="A3" s="3" t="s">
        <v>168</v>
      </c>
      <c r="B3" s="142" t="str">
        <f>'Summary and sign-off'!B3:F3</f>
        <v>Lara Ariell</v>
      </c>
      <c r="C3" s="142"/>
      <c r="D3" s="142"/>
      <c r="E3" s="142"/>
    </row>
    <row r="4" spans="1:6" ht="21" customHeight="1" x14ac:dyDescent="0.2">
      <c r="A4" s="3" t="s">
        <v>114</v>
      </c>
      <c r="B4" s="142">
        <f>'Summary and sign-off'!B4:F4</f>
        <v>45474</v>
      </c>
      <c r="C4" s="142"/>
      <c r="D4" s="142"/>
      <c r="E4" s="142"/>
    </row>
    <row r="5" spans="1:6" ht="21" customHeight="1" x14ac:dyDescent="0.2">
      <c r="A5" s="3" t="s">
        <v>115</v>
      </c>
      <c r="B5" s="142">
        <f>'Summary and sign-off'!B5:F5</f>
        <v>45838</v>
      </c>
      <c r="C5" s="142"/>
      <c r="D5" s="142"/>
      <c r="E5" s="142"/>
    </row>
    <row r="6" spans="1:6" ht="21" customHeight="1" x14ac:dyDescent="0.2">
      <c r="A6" s="3" t="s">
        <v>116</v>
      </c>
      <c r="B6" s="137" t="s">
        <v>82</v>
      </c>
      <c r="C6" s="137"/>
      <c r="D6" s="137"/>
      <c r="E6" s="137"/>
      <c r="F6" s="23"/>
    </row>
    <row r="7" spans="1:6" ht="21" customHeight="1" x14ac:dyDescent="0.2">
      <c r="A7" s="3" t="s">
        <v>56</v>
      </c>
      <c r="B7" s="137" t="s">
        <v>84</v>
      </c>
      <c r="C7" s="137"/>
      <c r="D7" s="137"/>
      <c r="E7" s="137"/>
      <c r="F7" s="23"/>
    </row>
    <row r="8" spans="1:6" ht="35.25" customHeight="1" x14ac:dyDescent="0.2">
      <c r="A8" s="147" t="s">
        <v>169</v>
      </c>
      <c r="B8" s="147"/>
      <c r="C8" s="154"/>
      <c r="D8" s="154"/>
      <c r="E8" s="154"/>
    </row>
    <row r="9" spans="1:6" ht="35.25" customHeight="1" x14ac:dyDescent="0.2">
      <c r="A9" s="155" t="s">
        <v>170</v>
      </c>
      <c r="B9" s="156"/>
      <c r="C9" s="156"/>
      <c r="D9" s="156"/>
      <c r="E9" s="156"/>
    </row>
    <row r="10" spans="1:6" ht="27" customHeight="1" x14ac:dyDescent="0.2">
      <c r="A10" s="24" t="s">
        <v>120</v>
      </c>
      <c r="B10" s="24" t="s">
        <v>63</v>
      </c>
      <c r="C10" s="24" t="s">
        <v>171</v>
      </c>
      <c r="D10" s="24" t="s">
        <v>172</v>
      </c>
      <c r="E10" s="24" t="s">
        <v>124</v>
      </c>
      <c r="F10" s="20"/>
    </row>
    <row r="11" spans="1:6" s="2" customFormat="1" hidden="1" x14ac:dyDescent="0.2">
      <c r="A11" s="97"/>
      <c r="B11" s="94"/>
      <c r="C11" s="98"/>
      <c r="D11" s="98"/>
      <c r="E11" s="99"/>
    </row>
    <row r="12" spans="1:6" s="2" customFormat="1" x14ac:dyDescent="0.2">
      <c r="A12" s="115" t="s">
        <v>175</v>
      </c>
      <c r="B12" s="116">
        <v>825.22</v>
      </c>
      <c r="C12" s="133" t="s">
        <v>173</v>
      </c>
      <c r="D12" s="133" t="s">
        <v>174</v>
      </c>
      <c r="E12" s="134" t="s">
        <v>128</v>
      </c>
    </row>
    <row r="13" spans="1:6" s="2" customFormat="1" x14ac:dyDescent="0.2">
      <c r="A13" s="115" t="s">
        <v>175</v>
      </c>
      <c r="B13" s="116">
        <v>1651.6</v>
      </c>
      <c r="C13" s="133" t="s">
        <v>176</v>
      </c>
      <c r="D13" s="133" t="s">
        <v>177</v>
      </c>
      <c r="E13" s="134" t="s">
        <v>128</v>
      </c>
    </row>
    <row r="14" spans="1:6" s="2" customFormat="1" x14ac:dyDescent="0.2">
      <c r="A14" s="115" t="s">
        <v>175</v>
      </c>
      <c r="B14" s="116">
        <v>3675</v>
      </c>
      <c r="C14" s="133" t="s">
        <v>178</v>
      </c>
      <c r="D14" s="133" t="s">
        <v>179</v>
      </c>
      <c r="E14" s="134" t="s">
        <v>128</v>
      </c>
    </row>
    <row r="15" spans="1:6" s="2" customFormat="1" x14ac:dyDescent="0.2">
      <c r="A15" s="115"/>
      <c r="B15" s="116"/>
      <c r="C15" s="120"/>
      <c r="D15" s="120"/>
      <c r="E15" s="121"/>
    </row>
    <row r="16" spans="1:6" s="2" customFormat="1" x14ac:dyDescent="0.2">
      <c r="A16" s="115"/>
      <c r="B16" s="116"/>
      <c r="C16" s="120"/>
      <c r="D16" s="120"/>
      <c r="E16" s="121"/>
    </row>
    <row r="17" spans="1:6" s="2" customFormat="1" x14ac:dyDescent="0.2">
      <c r="A17" s="115"/>
      <c r="B17" s="116"/>
      <c r="C17" s="120"/>
      <c r="D17" s="120"/>
      <c r="E17" s="121"/>
    </row>
    <row r="18" spans="1:6" s="2" customFormat="1" x14ac:dyDescent="0.2">
      <c r="A18" s="115"/>
      <c r="B18" s="116"/>
      <c r="C18" s="120"/>
      <c r="D18" s="120"/>
      <c r="E18" s="121"/>
    </row>
    <row r="19" spans="1:6" s="2" customFormat="1" x14ac:dyDescent="0.2">
      <c r="A19" s="115"/>
      <c r="B19" s="116"/>
      <c r="C19" s="120"/>
      <c r="D19" s="120"/>
      <c r="E19" s="121"/>
    </row>
    <row r="20" spans="1:6" s="2" customFormat="1" x14ac:dyDescent="0.2">
      <c r="A20" s="115"/>
      <c r="B20" s="116"/>
      <c r="C20" s="120"/>
      <c r="D20" s="120"/>
      <c r="E20" s="121"/>
    </row>
    <row r="21" spans="1:6" s="2" customFormat="1" x14ac:dyDescent="0.2">
      <c r="A21" s="115"/>
      <c r="B21" s="116"/>
      <c r="C21" s="120"/>
      <c r="D21" s="120"/>
      <c r="E21" s="121"/>
    </row>
    <row r="22" spans="1:6" s="2" customFormat="1" x14ac:dyDescent="0.2">
      <c r="A22" s="119"/>
      <c r="B22" s="116"/>
      <c r="C22" s="120"/>
      <c r="D22" s="120"/>
      <c r="E22" s="121"/>
    </row>
    <row r="23" spans="1:6" s="2" customFormat="1" x14ac:dyDescent="0.2">
      <c r="A23" s="119"/>
      <c r="B23" s="116"/>
      <c r="C23" s="120"/>
      <c r="D23" s="120"/>
      <c r="E23" s="121"/>
    </row>
    <row r="24" spans="1:6" s="2" customFormat="1" hidden="1" x14ac:dyDescent="0.2">
      <c r="A24" s="97"/>
      <c r="B24" s="94"/>
      <c r="C24" s="98"/>
      <c r="D24" s="98"/>
      <c r="E24" s="99"/>
    </row>
    <row r="25" spans="1:6" ht="34.5" customHeight="1" x14ac:dyDescent="0.2">
      <c r="A25" s="52" t="s">
        <v>180</v>
      </c>
      <c r="B25" s="61">
        <f>SUM(B11:B24)</f>
        <v>6151.82</v>
      </c>
      <c r="C25" s="69" t="str">
        <f>IF(SUBTOTAL(3,B11:B24)=SUBTOTAL(103,B11:B24),'Summary and sign-off'!$A$48,'Summary and sign-off'!$A$49)</f>
        <v>Check - there are no hidden rows with data</v>
      </c>
      <c r="D25" s="143" t="str">
        <f>IF('Summary and sign-off'!F59='Summary and sign-off'!F54,'Summary and sign-off'!A51,'Summary and sign-off'!A50)</f>
        <v>Check - each entry provides sufficient information</v>
      </c>
      <c r="E25" s="143"/>
    </row>
    <row r="26" spans="1:6" ht="14.1" customHeight="1" x14ac:dyDescent="0.2">
      <c r="B26" s="17"/>
      <c r="C26" s="17"/>
      <c r="D26" s="17"/>
      <c r="E26" s="17"/>
    </row>
    <row r="27" spans="1:6" x14ac:dyDescent="0.2">
      <c r="A27" s="18" t="s">
        <v>181</v>
      </c>
      <c r="B27" s="17"/>
      <c r="C27" s="17"/>
      <c r="D27" s="17"/>
      <c r="E27" s="17"/>
    </row>
    <row r="28" spans="1:6" ht="12.6" customHeight="1" x14ac:dyDescent="0.2">
      <c r="A28" s="20" t="s">
        <v>151</v>
      </c>
      <c r="B28" s="17"/>
      <c r="C28" s="17"/>
      <c r="D28" s="17"/>
      <c r="E28" s="17"/>
    </row>
    <row r="29" spans="1:6" x14ac:dyDescent="0.2">
      <c r="A29" s="20" t="s">
        <v>80</v>
      </c>
      <c r="B29" s="19"/>
      <c r="C29" s="17"/>
      <c r="D29" s="17"/>
      <c r="E29" s="17"/>
      <c r="F29" s="17"/>
    </row>
    <row r="30" spans="1:6" x14ac:dyDescent="0.2">
      <c r="A30" s="20" t="s">
        <v>166</v>
      </c>
      <c r="C30" s="17"/>
      <c r="D30" s="17"/>
      <c r="E30" s="17"/>
      <c r="F30" s="17"/>
    </row>
    <row r="31" spans="1:6" ht="12.75" customHeight="1" x14ac:dyDescent="0.2">
      <c r="A31" s="20" t="s">
        <v>167</v>
      </c>
      <c r="B31" s="25"/>
      <c r="C31" s="22"/>
      <c r="D31" s="22"/>
      <c r="E31" s="22"/>
      <c r="F31" s="22"/>
    </row>
    <row r="32" spans="1:6" x14ac:dyDescent="0.2">
      <c r="B32" s="26"/>
      <c r="C32" s="17"/>
      <c r="D32" s="17"/>
      <c r="E32" s="17"/>
    </row>
    <row r="33" spans="1:5" hidden="1" x14ac:dyDescent="0.2">
      <c r="A33" s="17"/>
      <c r="B33" s="17"/>
      <c r="C33" s="17"/>
      <c r="D33" s="17"/>
    </row>
    <row r="34" spans="1:5" ht="12.75" hidden="1" customHeight="1" x14ac:dyDescent="0.2"/>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opLeftCell="B7" zoomScaleNormal="100" workbookViewId="0">
      <selection activeCell="B7" sqref="B7:F7"/>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4" t="s">
        <v>182</v>
      </c>
      <c r="B1" s="144"/>
      <c r="C1" s="144"/>
      <c r="D1" s="144"/>
      <c r="E1" s="144"/>
      <c r="F1" s="144"/>
    </row>
    <row r="2" spans="1:6" ht="21" customHeight="1" x14ac:dyDescent="0.2">
      <c r="A2" s="3" t="s">
        <v>112</v>
      </c>
      <c r="B2" s="142" t="str">
        <f>'Summary and sign-off'!B2:F2</f>
        <v>Education Payroll Limited</v>
      </c>
      <c r="C2" s="142"/>
      <c r="D2" s="142"/>
      <c r="E2" s="142"/>
      <c r="F2" s="142"/>
    </row>
    <row r="3" spans="1:6" ht="31.5" x14ac:dyDescent="0.2">
      <c r="A3" s="3" t="s">
        <v>113</v>
      </c>
      <c r="B3" s="142" t="str">
        <f>'Summary and sign-off'!B3:F3</f>
        <v>Lara Ariell</v>
      </c>
      <c r="C3" s="142"/>
      <c r="D3" s="142"/>
      <c r="E3" s="142"/>
      <c r="F3" s="142"/>
    </row>
    <row r="4" spans="1:6" ht="21" customHeight="1" x14ac:dyDescent="0.2">
      <c r="A4" s="3" t="s">
        <v>114</v>
      </c>
      <c r="B4" s="142">
        <f>'Summary and sign-off'!B4:F4</f>
        <v>45474</v>
      </c>
      <c r="C4" s="142"/>
      <c r="D4" s="142"/>
      <c r="E4" s="142"/>
      <c r="F4" s="142"/>
    </row>
    <row r="5" spans="1:6" ht="21" customHeight="1" x14ac:dyDescent="0.2">
      <c r="A5" s="3" t="s">
        <v>115</v>
      </c>
      <c r="B5" s="142">
        <f>'Summary and sign-off'!B5:F5</f>
        <v>45838</v>
      </c>
      <c r="C5" s="142"/>
      <c r="D5" s="142"/>
      <c r="E5" s="142"/>
      <c r="F5" s="142"/>
    </row>
    <row r="6" spans="1:6" ht="21" customHeight="1" x14ac:dyDescent="0.2">
      <c r="A6" s="3" t="s">
        <v>183</v>
      </c>
      <c r="B6" s="137" t="s">
        <v>82</v>
      </c>
      <c r="C6" s="137"/>
      <c r="D6" s="137"/>
      <c r="E6" s="137"/>
      <c r="F6" s="137"/>
    </row>
    <row r="7" spans="1:6" ht="21" customHeight="1" x14ac:dyDescent="0.2">
      <c r="A7" s="3" t="s">
        <v>56</v>
      </c>
      <c r="B7" s="137" t="s">
        <v>84</v>
      </c>
      <c r="C7" s="137"/>
      <c r="D7" s="137"/>
      <c r="E7" s="137"/>
      <c r="F7" s="137"/>
    </row>
    <row r="8" spans="1:6" ht="36" customHeight="1" x14ac:dyDescent="0.2">
      <c r="A8" s="147" t="s">
        <v>184</v>
      </c>
      <c r="B8" s="147"/>
      <c r="C8" s="147"/>
      <c r="D8" s="147"/>
      <c r="E8" s="147"/>
      <c r="F8" s="147"/>
    </row>
    <row r="9" spans="1:6" ht="36" customHeight="1" x14ac:dyDescent="0.2">
      <c r="A9" s="155" t="s">
        <v>185</v>
      </c>
      <c r="B9" s="156"/>
      <c r="C9" s="156"/>
      <c r="D9" s="156"/>
      <c r="E9" s="156"/>
      <c r="F9" s="156"/>
    </row>
    <row r="10" spans="1:6" ht="39" customHeight="1" x14ac:dyDescent="0.2">
      <c r="A10" s="24" t="s">
        <v>120</v>
      </c>
      <c r="B10" s="110" t="s">
        <v>186</v>
      </c>
      <c r="C10" s="110" t="s">
        <v>187</v>
      </c>
      <c r="D10" s="110" t="s">
        <v>188</v>
      </c>
      <c r="E10" s="110" t="s">
        <v>189</v>
      </c>
      <c r="F10" s="110" t="s">
        <v>190</v>
      </c>
    </row>
    <row r="11" spans="1:6" s="2" customFormat="1" ht="25.5" x14ac:dyDescent="0.2">
      <c r="A11" s="115"/>
      <c r="B11" s="120" t="s">
        <v>191</v>
      </c>
      <c r="C11" s="123"/>
      <c r="D11" s="120"/>
      <c r="E11" s="124"/>
      <c r="F11" s="121"/>
    </row>
    <row r="12" spans="1:6" s="2" customFormat="1" x14ac:dyDescent="0.2">
      <c r="A12" s="115"/>
      <c r="B12" s="122"/>
      <c r="C12" s="123"/>
      <c r="D12" s="122"/>
      <c r="E12" s="124"/>
      <c r="F12" s="125"/>
    </row>
    <row r="13" spans="1:6" s="2" customFormat="1" x14ac:dyDescent="0.2">
      <c r="A13" s="115"/>
      <c r="B13" s="122"/>
      <c r="C13" s="123"/>
      <c r="D13" s="122"/>
      <c r="E13" s="124"/>
      <c r="F13" s="125"/>
    </row>
    <row r="14" spans="1:6" s="2" customFormat="1" x14ac:dyDescent="0.2">
      <c r="A14" s="115"/>
      <c r="B14" s="122"/>
      <c r="C14" s="123"/>
      <c r="D14" s="122"/>
      <c r="E14" s="124"/>
      <c r="F14" s="125"/>
    </row>
    <row r="15" spans="1:6" s="2" customFormat="1" x14ac:dyDescent="0.2">
      <c r="A15" s="115"/>
      <c r="B15" s="122"/>
      <c r="C15" s="123"/>
      <c r="D15" s="122"/>
      <c r="E15" s="124"/>
      <c r="F15" s="125"/>
    </row>
    <row r="16" spans="1:6" s="2" customFormat="1" x14ac:dyDescent="0.2">
      <c r="A16" s="115"/>
      <c r="B16" s="122"/>
      <c r="C16" s="123"/>
      <c r="D16" s="122"/>
      <c r="E16" s="124"/>
      <c r="F16" s="125"/>
    </row>
    <row r="17" spans="1:7" s="2" customFormat="1" x14ac:dyDescent="0.2">
      <c r="A17" s="115"/>
      <c r="B17" s="122"/>
      <c r="C17" s="123"/>
      <c r="D17" s="122"/>
      <c r="E17" s="124"/>
      <c r="F17" s="125"/>
    </row>
    <row r="18" spans="1:7" s="2" customFormat="1" x14ac:dyDescent="0.2">
      <c r="A18" s="115"/>
      <c r="B18" s="122"/>
      <c r="C18" s="123"/>
      <c r="D18" s="122"/>
      <c r="E18" s="124"/>
      <c r="F18" s="125"/>
    </row>
    <row r="19" spans="1:7" s="2" customFormat="1" x14ac:dyDescent="0.2">
      <c r="A19" s="115"/>
      <c r="B19" s="122"/>
      <c r="C19" s="123"/>
      <c r="D19" s="122"/>
      <c r="E19" s="124"/>
      <c r="F19" s="125"/>
    </row>
    <row r="20" spans="1:7" s="2" customFormat="1" x14ac:dyDescent="0.2">
      <c r="A20" s="115"/>
      <c r="B20" s="122"/>
      <c r="C20" s="123"/>
      <c r="D20" s="122"/>
      <c r="E20" s="124"/>
      <c r="F20" s="125"/>
    </row>
    <row r="21" spans="1:7" s="2" customFormat="1" x14ac:dyDescent="0.2">
      <c r="A21" s="115"/>
      <c r="B21" s="122"/>
      <c r="C21" s="123"/>
      <c r="D21" s="122"/>
      <c r="E21" s="124"/>
      <c r="F21" s="125"/>
    </row>
    <row r="22" spans="1:7" s="2" customFormat="1" x14ac:dyDescent="0.2">
      <c r="A22" s="115"/>
      <c r="B22" s="122"/>
      <c r="C22" s="123"/>
      <c r="D22" s="122"/>
      <c r="E22" s="124"/>
      <c r="F22" s="125"/>
    </row>
    <row r="23" spans="1:7" s="2" customFormat="1" x14ac:dyDescent="0.2">
      <c r="A23" s="115"/>
      <c r="B23" s="122"/>
      <c r="C23" s="123"/>
      <c r="D23" s="122"/>
      <c r="E23" s="124"/>
      <c r="F23" s="125"/>
    </row>
    <row r="24" spans="1:7" s="2" customFormat="1" hidden="1" x14ac:dyDescent="0.2">
      <c r="A24" s="93"/>
      <c r="B24" s="98"/>
      <c r="C24" s="100"/>
      <c r="D24" s="98"/>
      <c r="E24" s="101"/>
      <c r="F24" s="99"/>
    </row>
    <row r="25" spans="1:7" ht="34.5" customHeight="1" x14ac:dyDescent="0.2">
      <c r="A25" s="111" t="s">
        <v>192</v>
      </c>
      <c r="B25" s="112" t="s">
        <v>193</v>
      </c>
      <c r="C25" s="113">
        <f>C26+C27</f>
        <v>0</v>
      </c>
      <c r="D25" s="114" t="str">
        <f>IF(SUBTOTAL(3,C11:C24)=SUBTOTAL(103,C11:C24),'Summary and sign-off'!$A$48,'Summary and sign-off'!$A$49)</f>
        <v>Check - there are no hidden rows with data</v>
      </c>
      <c r="E25" s="143" t="str">
        <f>IF('Summary and sign-off'!F60='Summary and sign-off'!F54,'Summary and sign-off'!A52,'Summary and sign-off'!A50)</f>
        <v>Not all lines have an entry for "Description", "Was the gift accepted?" and "Estimated value in NZ$"</v>
      </c>
      <c r="F25" s="143"/>
      <c r="G25" s="2"/>
    </row>
    <row r="26" spans="1:7" ht="25.5" customHeight="1" x14ac:dyDescent="0.25">
      <c r="A26" s="53"/>
      <c r="B26" s="54" t="s">
        <v>98</v>
      </c>
      <c r="C26" s="55">
        <f>COUNTIF(C11:C24,'Summary and sign-off'!A45)</f>
        <v>0</v>
      </c>
      <c r="D26" s="14"/>
      <c r="E26" s="15"/>
      <c r="F26" s="16"/>
    </row>
    <row r="27" spans="1:7" ht="25.5" customHeight="1" x14ac:dyDescent="0.25">
      <c r="A27" s="53"/>
      <c r="B27" s="54" t="s">
        <v>99</v>
      </c>
      <c r="C27" s="55">
        <f>COUNTIF(C11:C24,'Summary and sign-off'!A46)</f>
        <v>0</v>
      </c>
      <c r="D27" s="14"/>
      <c r="E27" s="15"/>
      <c r="F27" s="16"/>
    </row>
    <row r="28" spans="1:7" x14ac:dyDescent="0.2">
      <c r="A28" s="17"/>
      <c r="B28" s="18"/>
      <c r="C28" s="17"/>
      <c r="D28" s="19"/>
      <c r="E28" s="19"/>
      <c r="F28" s="17"/>
    </row>
    <row r="29" spans="1:7" x14ac:dyDescent="0.2">
      <c r="A29" s="18" t="s">
        <v>181</v>
      </c>
      <c r="B29" s="18"/>
      <c r="C29" s="18"/>
      <c r="D29" s="18"/>
      <c r="E29" s="18"/>
      <c r="F29" s="18"/>
    </row>
    <row r="30" spans="1:7" ht="12.6" customHeight="1" x14ac:dyDescent="0.2">
      <c r="A30" s="20" t="s">
        <v>151</v>
      </c>
      <c r="B30" s="17"/>
      <c r="C30" s="17"/>
      <c r="D30" s="17"/>
      <c r="E30" s="17"/>
    </row>
    <row r="31" spans="1:7" x14ac:dyDescent="0.2">
      <c r="A31" s="20" t="s">
        <v>80</v>
      </c>
      <c r="B31" s="19"/>
      <c r="C31" s="17"/>
      <c r="D31" s="17"/>
      <c r="E31" s="17"/>
      <c r="F31" s="17"/>
    </row>
    <row r="32" spans="1:7" x14ac:dyDescent="0.2">
      <c r="A32" s="20" t="s">
        <v>194</v>
      </c>
      <c r="B32" s="21"/>
      <c r="C32" s="21"/>
      <c r="D32" s="21"/>
      <c r="E32" s="21"/>
      <c r="F32" s="21"/>
    </row>
    <row r="33" spans="1:6" ht="12.75" customHeight="1" x14ac:dyDescent="0.2">
      <c r="A33" s="20" t="s">
        <v>195</v>
      </c>
      <c r="B33" s="17"/>
      <c r="C33" s="17"/>
      <c r="D33" s="17"/>
      <c r="E33" s="17"/>
      <c r="F33" s="17"/>
    </row>
    <row r="34" spans="1:6" ht="12.95" customHeight="1" x14ac:dyDescent="0.2">
      <c r="A34" s="20" t="s">
        <v>196</v>
      </c>
      <c r="B34" s="17"/>
      <c r="C34" s="17"/>
      <c r="D34" s="17"/>
      <c r="E34" s="17"/>
      <c r="F34" s="17"/>
    </row>
    <row r="35" spans="1:6" x14ac:dyDescent="0.2">
      <c r="A35" s="20" t="s">
        <v>197</v>
      </c>
      <c r="C35" s="17"/>
      <c r="D35" s="17"/>
      <c r="E35" s="17"/>
      <c r="F35" s="17"/>
    </row>
    <row r="36" spans="1:6" ht="12.75" customHeight="1" x14ac:dyDescent="0.2">
      <c r="A36" s="20" t="s">
        <v>167</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owerPoint" ma:contentTypeID="0x0101005C90230F0EA19647A6A967E01A243D2E006393F7D4B638564D9CE4D678BF0C67D7" ma:contentTypeVersion="28" ma:contentTypeDescription="Create a new presentation." ma:contentTypeScope="" ma:versionID="df79b6bfec47afc2b7f65643b8f03885">
  <xsd:schema xmlns:xsd="http://www.w3.org/2001/XMLSchema" xmlns:xs="http://www.w3.org/2001/XMLSchema" xmlns:p="http://schemas.microsoft.com/office/2006/metadata/properties" xmlns:ns2="b9053d03-64ed-4a5b-ae1c-2e7a13345cde" xmlns:ns3="1eb857db-5c67-47b7-8545-aa19c5d2ceac" targetNamespace="http://schemas.microsoft.com/office/2006/metadata/properties" ma:root="true" ma:fieldsID="158401416489085f28f5eda575bc1de0" ns2:_="" ns3:_="">
    <xsd:import namespace="b9053d03-64ed-4a5b-ae1c-2e7a13345cde"/>
    <xsd:import namespace="1eb857db-5c67-47b7-8545-aa19c5d2ceac"/>
    <xsd:element name="properties">
      <xsd:complexType>
        <xsd:sequence>
          <xsd:element name="documentManagement">
            <xsd:complexType>
              <xsd:all>
                <xsd:element ref="ns2:Treasury_x0020_Reports_x0020_Column" minOccurs="0"/>
                <xsd:element ref="ns2:Financial_x0020_Year" minOccurs="0"/>
                <xsd:element ref="ns2:Financial_x0020_Resource_x0020_Colimn" minOccurs="0"/>
                <xsd:element ref="ns2:Budget_x0020_Type" minOccurs="0"/>
                <xsd:element ref="ns2:Supplier_x0020_Name" minOccurs="0"/>
                <xsd:element ref="ns2:Cashflow_x0020_Type" minOccurs="0"/>
                <xsd:element ref="ns2:Project_x0020_Type" minOccurs="0"/>
                <xsd:element ref="ns2:Document_x0020_Type" minOccurs="0"/>
                <xsd:element ref="ns2:Westpac_x0020_Resource" minOccurs="0"/>
                <xsd:element ref="ns2:Reporting_x0020_Month" minOccurs="0"/>
                <xsd:element ref="ns2:Reporting_x0020_Year" minOccurs="0"/>
                <xsd:element ref="ns2:Resource_x0020_Type" minOccurs="0"/>
                <xsd:element ref="ns2:Audit_x0020_Typ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053d03-64ed-4a5b-ae1c-2e7a13345cde" elementFormDefault="qualified">
    <xsd:import namespace="http://schemas.microsoft.com/office/2006/documentManagement/types"/>
    <xsd:import namespace="http://schemas.microsoft.com/office/infopath/2007/PartnerControls"/>
    <xsd:element name="Treasury_x0020_Reports_x0020_Column" ma:index="8" nillable="true" ma:displayName="Treasury Reports Column" ma:format="Dropdown" ma:internalName="Treasury_x0020_Reports_x0020_Column" ma:readOnly="false">
      <xsd:simpleType>
        <xsd:restriction base="dms:Choice">
          <xsd:enumeration value="Interim Reports"/>
          <xsd:enumeration value="Quarterly Reports"/>
          <xsd:enumeration value="Forcasting"/>
          <xsd:enumeration value="Budget"/>
        </xsd:restriction>
      </xsd:simpleType>
    </xsd:element>
    <xsd:element name="Financial_x0020_Year" ma:index="9" nillable="true" ma:displayName="Financial Year" ma:format="Dropdown" ma:internalName="Financial_x0020_Year" ma:readOnly="false">
      <xsd:simpleType>
        <xsd:restriction base="dms:Choice">
          <xsd:enumeration value="2016/17"/>
          <xsd:enumeration value="2017/18"/>
          <xsd:enumeration value="2018/19"/>
          <xsd:enumeration value="2019/20"/>
          <xsd:enumeration value="2020/21"/>
        </xsd:restriction>
      </xsd:simpleType>
    </xsd:element>
    <xsd:element name="Financial_x0020_Resource_x0020_Colimn" ma:index="10" nillable="true" ma:displayName="Financial Resource Column" ma:format="Dropdown" ma:internalName="Financial_x0020_Resource_x0020_Colimn" ma:readOnly="false">
      <xsd:simpleType>
        <xsd:restriction base="dms:Choice">
          <xsd:enumeration value="Chart of Accounts"/>
          <xsd:enumeration value="Finance Manual"/>
          <xsd:enumeration value="Templates"/>
          <xsd:enumeration value="Processes"/>
          <xsd:enumeration value="GST"/>
          <xsd:enumeration value="PAYE-EMS"/>
          <xsd:enumeration value="FBT"/>
        </xsd:restriction>
      </xsd:simpleType>
    </xsd:element>
    <xsd:element name="Budget_x0020_Type" ma:index="11" nillable="true" ma:displayName="Budget Type" ma:format="Dropdown" ma:internalName="Budget_x0020_Type" ma:readOnly="false">
      <xsd:simpleType>
        <xsd:restriction base="dms:Choice">
          <xsd:enumeration value="Summary"/>
          <xsd:enumeration value="Workings"/>
        </xsd:restriction>
      </xsd:simpleType>
    </xsd:element>
    <xsd:element name="Supplier_x0020_Name" ma:index="12" nillable="true" ma:displayName="Supplier Name" ma:internalName="Supplier_x0020_Name" ma:readOnly="false">
      <xsd:simpleType>
        <xsd:restriction base="dms:Text">
          <xsd:maxLength value="255"/>
        </xsd:restriction>
      </xsd:simpleType>
    </xsd:element>
    <xsd:element name="Cashflow_x0020_Type" ma:index="13" nillable="true" ma:displayName="Cashflow Type" ma:format="Dropdown" ma:internalName="Cashflow_x0020_Type" ma:readOnly="false">
      <xsd:simpleType>
        <xsd:restriction base="dms:Choice">
          <xsd:enumeration value="Workings"/>
          <xsd:enumeration value="Statements"/>
          <xsd:enumeration value="Projections"/>
        </xsd:restriction>
      </xsd:simpleType>
    </xsd:element>
    <xsd:element name="Project_x0020_Type" ma:index="14" nillable="true" ma:displayName="Project Type" ma:format="Dropdown" ma:internalName="Project_x0020_Type" ma:readOnly="false">
      <xsd:simpleType>
        <xsd:restriction base="dms:Choice">
          <xsd:enumeration value="Current"/>
          <xsd:enumeration value="Closed"/>
          <xsd:enumeration value="Retired"/>
          <xsd:enumeration value="BCB"/>
        </xsd:restriction>
      </xsd:simpleType>
    </xsd:element>
    <xsd:element name="Document_x0020_Type" ma:index="15" nillable="true" ma:displayName="Document Type" ma:format="Dropdown" ma:internalName="Document_x0020_Type" ma:readOnly="false">
      <xsd:simpleType>
        <xsd:restriction base="dms:Choice">
          <xsd:enumeration value="Policy"/>
          <xsd:enumeration value="Delegation Register"/>
          <xsd:enumeration value="Payrun Process"/>
          <xsd:enumeration value="Final"/>
          <xsd:enumeration value="Draft"/>
        </xsd:restriction>
      </xsd:simpleType>
    </xsd:element>
    <xsd:element name="Westpac_x0020_Resource" ma:index="16" nillable="true" ma:displayName="Westpac Resource" ma:format="Dropdown" ma:internalName="Westpac_x0020_Resource" ma:readOnly="false">
      <xsd:simpleType>
        <xsd:restriction base="dms:Choice">
          <xsd:enumeration value="Payment Schedule"/>
          <xsd:enumeration value="Xero Payment Files"/>
          <xsd:enumeration value="Insurance Claims"/>
          <xsd:enumeration value="Transfers"/>
          <xsd:enumeration value="Forms"/>
          <xsd:enumeration value="Westpac Recovery"/>
          <xsd:enumeration value="Deposit Slips"/>
          <xsd:enumeration value="Instructions"/>
        </xsd:restriction>
      </xsd:simpleType>
    </xsd:element>
    <xsd:element name="Reporting_x0020_Month" ma:index="17" nillable="true" ma:displayName="Reporting Month" ma:format="Dropdown" ma:internalName="Reporting_x0020_Month" ma:readOnly="false">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Reporting_x0020_Year" ma:index="18" nillable="true" ma:displayName="Reporting Year" ma:format="Dropdown" ma:internalName="Reporting_x0020_Year" ma:readOnly="false">
      <xsd:simpleType>
        <xsd:restriction base="dms:Choice">
          <xsd:enumeration value="2017"/>
          <xsd:enumeration value="2018"/>
          <xsd:enumeration value="2019"/>
          <xsd:enumeration value="2020"/>
          <xsd:enumeration value="2021"/>
        </xsd:restriction>
      </xsd:simpleType>
    </xsd:element>
    <xsd:element name="Resource_x0020_Type" ma:index="19" nillable="true" ma:displayName="Resource Type" ma:format="Dropdown" ma:internalName="Resource_x0020_Type" ma:readOnly="false">
      <xsd:simpleType>
        <xsd:restriction base="dms:Choice">
          <xsd:enumeration value="Project"/>
          <xsd:enumeration value="BAU"/>
        </xsd:restriction>
      </xsd:simpleType>
    </xsd:element>
    <xsd:element name="Audit_x0020_Type" ma:index="20" nillable="true" ma:displayName="Audit Type" ma:format="Dropdown" ma:internalName="Audit_x0020_Type" ma:readOnly="false">
      <xsd:simpleType>
        <xsd:restriction base="dms:Choice">
          <xsd:enumeration value="Interim"/>
          <xsd:enumeration value="Year End"/>
        </xsd:restriction>
      </xsd:simpleType>
    </xsd:element>
    <xsd:element name="lcf76f155ced4ddcb4097134ff3c332f" ma:index="21" nillable="true" ma:displayName="Image Tags_0" ma:hidden="true" ma:internalName="lcf76f155ced4ddcb4097134ff3c332f">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b857db-5c67-47b7-8545-aa19c5d2ceac"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f1b90fc1-1c58-45f6-a132-16a8198ae8b9}" ma:internalName="TaxCatchAll" ma:showField="CatchAllData" ma:web="b1adea4b-614d-4ef9-ab74-ede912a479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reasury_x0020_Reports_x0020_Column xmlns="b9053d03-64ed-4a5b-ae1c-2e7a13345cde" xsi:nil="true"/>
    <Financial_x0020_Resource_x0020_Colimn xmlns="b9053d03-64ed-4a5b-ae1c-2e7a13345cde" xsi:nil="true"/>
    <Reporting_x0020_Year xmlns="b9053d03-64ed-4a5b-ae1c-2e7a13345cde" xsi:nil="true"/>
    <Budget_x0020_Type xmlns="b9053d03-64ed-4a5b-ae1c-2e7a13345cde" xsi:nil="true"/>
    <Project_x0020_Type xmlns="b9053d03-64ed-4a5b-ae1c-2e7a13345cde" xsi:nil="true"/>
    <Financial_x0020_Year xmlns="b9053d03-64ed-4a5b-ae1c-2e7a13345cde" xsi:nil="true"/>
    <Supplier_x0020_Name xmlns="b9053d03-64ed-4a5b-ae1c-2e7a13345cde" xsi:nil="true"/>
    <Resource_x0020_Type xmlns="b9053d03-64ed-4a5b-ae1c-2e7a13345cde" xsi:nil="true"/>
    <Audit_x0020_Type xmlns="b9053d03-64ed-4a5b-ae1c-2e7a13345cde" xsi:nil="true"/>
    <lcf76f155ced4ddcb4097134ff3c332f xmlns="b9053d03-64ed-4a5b-ae1c-2e7a13345cde" xsi:nil="true"/>
    <TaxCatchAll xmlns="1eb857db-5c67-47b7-8545-aa19c5d2ceac" xsi:nil="true"/>
    <Reporting_x0020_Month xmlns="b9053d03-64ed-4a5b-ae1c-2e7a13345cde" xsi:nil="true"/>
    <Document_x0020_Type xmlns="b9053d03-64ed-4a5b-ae1c-2e7a13345cde" xsi:nil="true"/>
    <Cashflow_x0020_Type xmlns="b9053d03-64ed-4a5b-ae1c-2e7a13345cde" xsi:nil="true"/>
    <Westpac_x0020_Resource xmlns="b9053d03-64ed-4a5b-ae1c-2e7a13345cd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3CF02C-E926-4B95-8D9C-A3BC8274BA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053d03-64ed-4a5b-ae1c-2e7a13345cde"/>
    <ds:schemaRef ds:uri="1eb857db-5c67-47b7-8545-aa19c5d2ce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eb857db-5c67-47b7-8545-aa19c5d2ceac"/>
    <ds:schemaRef ds:uri="b9053d03-64ed-4a5b-ae1c-2e7a13345cde"/>
    <ds:schemaRef ds:uri="http://www.w3.org/XML/1998/namespace"/>
    <ds:schemaRef ds:uri="http://purl.org/dc/dcmitype/"/>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Catherine Murray</cp:lastModifiedBy>
  <cp:revision/>
  <dcterms:created xsi:type="dcterms:W3CDTF">2010-10-17T20:59:02Z</dcterms:created>
  <dcterms:modified xsi:type="dcterms:W3CDTF">2025-07-31T00:20:50Z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0x0101005C90230F0EA19647A6A967E01A243D2E006393F7D4B638564D9CE4D678BF0C67D7</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a8a4f21a-863d-4623-8308-1d8e1a69ec25</vt:lpwstr>
  </property>
  <property fmtid="{D5CDD505-2E9C-101B-9397-08002B2CF9AE}" pid="10" name="SharedWithUsers">
    <vt:lpwstr>87;#Ken Smart;#157;#Nehalkumar patel</vt:lpwstr>
  </property>
  <property fmtid="{D5CDD505-2E9C-101B-9397-08002B2CF9AE}" pid="11" name="MediaServiceImageTags">
    <vt:lpwstr/>
  </property>
</Properties>
</file>